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externalReferences>
    <externalReference r:id="rId4"/>
  </externalReferences>
  <definedNames/>
  <calcPr fullCalcOnLoad="1" fullPrecision="0"/>
</workbook>
</file>

<file path=xl/comments1.xml><?xml version="1.0" encoding="utf-8"?>
<comments xmlns="http://schemas.openxmlformats.org/spreadsheetml/2006/main">
  <authors>
    <author> </author>
  </authors>
  <commentList>
    <comment ref="C24" authorId="0">
      <text>
        <r>
          <rPr>
            <b/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>Pegar do FIP-613</t>
        </r>
      </text>
    </comment>
    <comment ref="C29" authorId="0">
      <text>
        <r>
          <rPr>
            <b/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>FIP-613</t>
        </r>
      </text>
    </comment>
  </commentList>
</comments>
</file>

<file path=xl/sharedStrings.xml><?xml version="1.0" encoding="utf-8"?>
<sst xmlns="http://schemas.openxmlformats.org/spreadsheetml/2006/main" count="42" uniqueCount="41">
  <si>
    <t>ESTADO DE MATO GROSSO</t>
  </si>
  <si>
    <t>PODER JUDICIÁRIO</t>
  </si>
  <si>
    <t>TRIBUNAL DE JUSTIÇA</t>
  </si>
  <si>
    <t>DEPARTAMENTO DO FUNAJURIS</t>
  </si>
  <si>
    <t>RELATÓRIO RESUMIDO DA EXECUÇÃO ORÇAMENTÁRIA</t>
  </si>
  <si>
    <t xml:space="preserve">                  BALANÇO ORÇAMENTÁRIO</t>
  </si>
  <si>
    <t>ORÇAMENTO FISCAL E DA SEGURIDADE SOCIAL</t>
  </si>
  <si>
    <t>PERÍODO DE REFERÊNCIA: JANEIRO A DEZEMBRO- 2021 - BIMESTRE NOVEMBRO E DEZEMBRO/2021</t>
  </si>
  <si>
    <t>LRF, art. 52, inciso I, alíneas "a" e "b" do inciso II e § 1º - Anexo I</t>
  </si>
  <si>
    <t>DESPESAS</t>
  </si>
  <si>
    <t>DOTAÇÃO INICIAL            (d)</t>
  </si>
  <si>
    <t>CRÉDITOS ADICIONAIS   (e)</t>
  </si>
  <si>
    <t>DOTAÇÃO ATUALIZADA  (f)=(d+e)</t>
  </si>
  <si>
    <t>DESPESAS EMPENHADAS</t>
  </si>
  <si>
    <t>DESPESAS EXECUTADAS</t>
  </si>
  <si>
    <t>INSCRITAS EM RESTOS A PAGAR(NÃO PROCESSADOS) (H)</t>
  </si>
  <si>
    <t>%((g+h)/f)</t>
  </si>
  <si>
    <t>SALDO A EXECUTAR                                (f-(g+h))</t>
  </si>
  <si>
    <t>LIQUIDADAS</t>
  </si>
  <si>
    <t xml:space="preserve">    NO BIMESTRE NOVEMBRO E DEZEMBRO (D)</t>
  </si>
  <si>
    <t>ATÉ O BIMESTRE  JANEIRO À DEZEMBRO (E)</t>
  </si>
  <si>
    <t xml:space="preserve">   NO     BIMESTRE NOVEMBRO E DEZEMBRO  (B)</t>
  </si>
  <si>
    <t>ATÉ O BIMESTRE    JANEIRO A DEZEMBRO  (G)</t>
  </si>
  <si>
    <t>DESPESAS CORRENTES</t>
  </si>
  <si>
    <t>Instituições privadas sem fins lucrativos (modalidade35)</t>
  </si>
  <si>
    <t>Outras Desp.Correntes (modalidade90)</t>
  </si>
  <si>
    <t>Intra-Orçamentária (modalidade 91)</t>
  </si>
  <si>
    <t>DESPESAS DE CAPITAL</t>
  </si>
  <si>
    <t xml:space="preserve"> Investimentos (modalidade 90)</t>
  </si>
  <si>
    <t>Investimentos (modalidade 42)</t>
  </si>
  <si>
    <t>SUBTOTAL DESPESAS</t>
  </si>
  <si>
    <t>SUPERÁVIT</t>
  </si>
  <si>
    <t>TOTAL DAS DESPESAS</t>
  </si>
  <si>
    <t xml:space="preserve"> Os valores estão em conformidade com o relatorio do FIPLAN- Anexo 12 - Balancete Orçamentário</t>
  </si>
  <si>
    <t xml:space="preserve">   </t>
  </si>
  <si>
    <t>ESTELA FERNANDA  PEREIRA</t>
  </si>
  <si>
    <t>JONAS DE OLIVEIRA CUNHA</t>
  </si>
  <si>
    <t>DES. MARIA HELENA G. POVOAS</t>
  </si>
  <si>
    <t xml:space="preserve">CONTADORA CRC/MT Nº 009981/O-1    </t>
  </si>
  <si>
    <t>DIRETOR DO FUNAJURIS</t>
  </si>
  <si>
    <t>PRESIDENTE DO TRIBUNAL DE JUSTIÇA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</si>
</sst>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#,##0.00"/>
    <numFmt numFmtId="167" formatCode="0.00%"/>
    <numFmt numFmtId="168" formatCode="_-* #,##0.00_-;\-* #,##0.00_-;_-* \-??_-;_-@_-"/>
    <numFmt numFmtId="169" formatCode="0%"/>
  </numFmts>
  <fonts count="17">
    <font>
      <sz val="10"/>
      <name val="Arial"/>
      <family val="0"/>
    </font>
    <font>
      <b/>
      <sz val="8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6"/>
      <color indexed="10"/>
      <name val="Arial"/>
      <family val="2"/>
    </font>
    <font>
      <sz val="7.5"/>
      <name val="Arial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99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15" applyFont="1" applyFill="1" applyBorder="1" applyAlignment="1" applyProtection="1">
      <alignment/>
      <protection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 wrapText="1"/>
    </xf>
    <xf numFmtId="164" fontId="3" fillId="0" borderId="1" xfId="0" applyFont="1" applyBorder="1" applyAlignment="1">
      <alignment horizontal="left"/>
    </xf>
    <xf numFmtId="164" fontId="3" fillId="0" borderId="0" xfId="0" applyFont="1" applyAlignment="1">
      <alignment/>
    </xf>
    <xf numFmtId="164" fontId="3" fillId="2" borderId="2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wrapText="1"/>
    </xf>
    <xf numFmtId="164" fontId="6" fillId="2" borderId="2" xfId="0" applyFont="1" applyFill="1" applyBorder="1" applyAlignment="1">
      <alignment horizontal="center" vertical="center" wrapText="1"/>
    </xf>
    <xf numFmtId="164" fontId="4" fillId="0" borderId="3" xfId="0" applyFont="1" applyBorder="1" applyAlignment="1">
      <alignment horizontal="left" vertical="center"/>
    </xf>
    <xf numFmtId="165" fontId="7" fillId="0" borderId="4" xfId="15" applyNumberFormat="1" applyFont="1" applyFill="1" applyBorder="1" applyAlignment="1" applyProtection="1">
      <alignment horizontal="center" vertical="center"/>
      <protection/>
    </xf>
    <xf numFmtId="166" fontId="4" fillId="0" borderId="5" xfId="0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165" fontId="7" fillId="0" borderId="3" xfId="15" applyNumberFormat="1" applyFont="1" applyFill="1" applyBorder="1" applyAlignment="1" applyProtection="1">
      <alignment horizontal="center" vertical="center"/>
      <protection/>
    </xf>
    <xf numFmtId="164" fontId="6" fillId="3" borderId="5" xfId="0" applyFont="1" applyFill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6" fillId="0" borderId="5" xfId="0" applyFont="1" applyBorder="1" applyAlignment="1">
      <alignment vertical="center" wrapText="1"/>
    </xf>
    <xf numFmtId="164" fontId="5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wrapText="1"/>
    </xf>
    <xf numFmtId="164" fontId="3" fillId="0" borderId="3" xfId="0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left" vertical="center"/>
    </xf>
    <xf numFmtId="165" fontId="8" fillId="0" borderId="4" xfId="15" applyNumberFormat="1" applyFont="1" applyFill="1" applyBorder="1" applyAlignment="1" applyProtection="1">
      <alignment horizontal="center" vertical="center"/>
      <protection/>
    </xf>
    <xf numFmtId="165" fontId="1" fillId="0" borderId="5" xfId="15" applyNumberFormat="1" applyFont="1" applyFill="1" applyBorder="1" applyAlignment="1" applyProtection="1">
      <alignment horizontal="center" vertical="center"/>
      <protection/>
    </xf>
    <xf numFmtId="165" fontId="1" fillId="0" borderId="8" xfId="15" applyNumberFormat="1" applyFont="1" applyFill="1" applyBorder="1" applyAlignment="1" applyProtection="1">
      <alignment horizontal="center" vertical="center"/>
      <protection/>
    </xf>
    <xf numFmtId="165" fontId="1" fillId="0" borderId="3" xfId="15" applyNumberFormat="1" applyFont="1" applyFill="1" applyBorder="1" applyAlignment="1" applyProtection="1">
      <alignment horizontal="center" vertical="center"/>
      <protection/>
    </xf>
    <xf numFmtId="165" fontId="1" fillId="3" borderId="3" xfId="15" applyNumberFormat="1" applyFont="1" applyFill="1" applyBorder="1" applyAlignment="1" applyProtection="1">
      <alignment horizontal="center" vertical="center"/>
      <protection/>
    </xf>
    <xf numFmtId="165" fontId="1" fillId="0" borderId="3" xfId="15" applyFont="1" applyFill="1" applyBorder="1" applyAlignment="1" applyProtection="1">
      <alignment horizontal="center" vertical="center"/>
      <protection/>
    </xf>
    <xf numFmtId="167" fontId="7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/>
    </xf>
    <xf numFmtId="164" fontId="9" fillId="0" borderId="5" xfId="0" applyFont="1" applyBorder="1" applyAlignment="1">
      <alignment horizontal="left" vertical="center"/>
    </xf>
    <xf numFmtId="165" fontId="10" fillId="0" borderId="5" xfId="0" applyNumberFormat="1" applyFont="1" applyBorder="1" applyAlignment="1">
      <alignment horizontal="center" vertical="center"/>
    </xf>
    <xf numFmtId="165" fontId="11" fillId="0" borderId="5" xfId="15" applyNumberFormat="1" applyFont="1" applyFill="1" applyBorder="1" applyAlignment="1" applyProtection="1">
      <alignment horizontal="center" vertical="center"/>
      <protection/>
    </xf>
    <xf numFmtId="165" fontId="11" fillId="0" borderId="5" xfId="0" applyNumberFormat="1" applyFont="1" applyBorder="1" applyAlignment="1">
      <alignment horizontal="center" vertical="center"/>
    </xf>
    <xf numFmtId="165" fontId="11" fillId="3" borderId="5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165" fontId="11" fillId="0" borderId="7" xfId="15" applyFont="1" applyFill="1" applyBorder="1" applyAlignment="1" applyProtection="1">
      <alignment horizontal="center" vertical="center"/>
      <protection/>
    </xf>
    <xf numFmtId="167" fontId="7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/>
    </xf>
    <xf numFmtId="164" fontId="12" fillId="0" borderId="5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right" vertical="center"/>
    </xf>
    <xf numFmtId="168" fontId="0" fillId="0" borderId="0" xfId="0" applyNumberFormat="1" applyAlignment="1">
      <alignment/>
    </xf>
    <xf numFmtId="164" fontId="9" fillId="0" borderId="5" xfId="0" applyFont="1" applyBorder="1" applyAlignment="1">
      <alignment horizontal="center" vertical="center"/>
    </xf>
    <xf numFmtId="165" fontId="11" fillId="0" borderId="5" xfId="15" applyFont="1" applyFill="1" applyBorder="1" applyAlignment="1" applyProtection="1">
      <alignment horizontal="center" vertical="center"/>
      <protection/>
    </xf>
    <xf numFmtId="164" fontId="11" fillId="0" borderId="5" xfId="0" applyFont="1" applyBorder="1" applyAlignment="1">
      <alignment/>
    </xf>
    <xf numFmtId="165" fontId="0" fillId="0" borderId="0" xfId="15" applyFont="1" applyFill="1" applyBorder="1" applyAlignment="1" applyProtection="1">
      <alignment/>
      <protection/>
    </xf>
    <xf numFmtId="164" fontId="7" fillId="0" borderId="5" xfId="0" applyFont="1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169" fontId="7" fillId="0" borderId="6" xfId="19" applyNumberFormat="1" applyFont="1" applyFill="1" applyBorder="1" applyAlignment="1" applyProtection="1">
      <alignment horizontal="center" vertical="center"/>
      <protection/>
    </xf>
    <xf numFmtId="165" fontId="1" fillId="0" borderId="5" xfId="0" applyNumberFormat="1" applyFont="1" applyBorder="1" applyAlignment="1">
      <alignment/>
    </xf>
    <xf numFmtId="164" fontId="9" fillId="0" borderId="5" xfId="0" applyFont="1" applyBorder="1" applyAlignment="1">
      <alignment horizontal="left" vertical="center" wrapText="1"/>
    </xf>
    <xf numFmtId="169" fontId="9" fillId="0" borderId="6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/>
    </xf>
    <xf numFmtId="164" fontId="7" fillId="0" borderId="5" xfId="0" applyFont="1" applyBorder="1" applyAlignment="1">
      <alignment horizontal="center" wrapText="1"/>
    </xf>
    <xf numFmtId="165" fontId="9" fillId="0" borderId="6" xfId="0" applyNumberFormat="1" applyFont="1" applyBorder="1" applyAlignment="1">
      <alignment horizontal="center" vertical="center"/>
    </xf>
    <xf numFmtId="164" fontId="9" fillId="0" borderId="5" xfId="0" applyFont="1" applyBorder="1" applyAlignment="1">
      <alignment wrapText="1"/>
    </xf>
    <xf numFmtId="164" fontId="9" fillId="0" borderId="5" xfId="0" applyFont="1" applyBorder="1" applyAlignment="1">
      <alignment/>
    </xf>
    <xf numFmtId="165" fontId="9" fillId="0" borderId="6" xfId="15" applyNumberFormat="1" applyFont="1" applyFill="1" applyBorder="1" applyAlignment="1" applyProtection="1">
      <alignment horizontal="center" vertical="center"/>
      <protection/>
    </xf>
    <xf numFmtId="164" fontId="11" fillId="0" borderId="9" xfId="0" applyFont="1" applyBorder="1" applyAlignment="1">
      <alignment/>
    </xf>
    <xf numFmtId="164" fontId="7" fillId="0" borderId="2" xfId="0" applyFont="1" applyBorder="1" applyAlignment="1">
      <alignment horizontal="left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165" fontId="1" fillId="0" borderId="2" xfId="15" applyFont="1" applyFill="1" applyBorder="1" applyAlignment="1" applyProtection="1">
      <alignment horizontal="center" vertical="center"/>
      <protection/>
    </xf>
    <xf numFmtId="169" fontId="7" fillId="0" borderId="2" xfId="19" applyFont="1" applyFill="1" applyBorder="1" applyAlignment="1" applyProtection="1">
      <alignment horizontal="center" vertical="center"/>
      <protection/>
    </xf>
    <xf numFmtId="165" fontId="1" fillId="0" borderId="2" xfId="0" applyNumberFormat="1" applyFont="1" applyBorder="1" applyAlignment="1">
      <alignment/>
    </xf>
    <xf numFmtId="165" fontId="7" fillId="0" borderId="2" xfId="0" applyNumberFormat="1" applyFont="1" applyBorder="1" applyAlignment="1">
      <alignment horizontal="center" vertical="center"/>
    </xf>
    <xf numFmtId="164" fontId="7" fillId="2" borderId="2" xfId="0" applyFont="1" applyFill="1" applyBorder="1" applyAlignment="1">
      <alignment horizontal="left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1" fillId="2" borderId="2" xfId="15" applyFont="1" applyFill="1" applyBorder="1" applyAlignment="1" applyProtection="1">
      <alignment horizontal="center" vertical="center"/>
      <protection/>
    </xf>
    <xf numFmtId="169" fontId="7" fillId="2" borderId="2" xfId="19" applyFont="1" applyFill="1" applyBorder="1" applyAlignment="1" applyProtection="1">
      <alignment horizontal="center" vertical="center"/>
      <protection/>
    </xf>
    <xf numFmtId="165" fontId="1" fillId="2" borderId="2" xfId="0" applyNumberFormat="1" applyFont="1" applyFill="1" applyBorder="1" applyAlignment="1">
      <alignment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 wrapText="1"/>
    </xf>
    <xf numFmtId="164" fontId="13" fillId="0" borderId="0" xfId="0" applyFont="1" applyAlignment="1">
      <alignment wrapText="1"/>
    </xf>
    <xf numFmtId="164" fontId="8" fillId="0" borderId="0" xfId="0" applyFont="1" applyBorder="1" applyAlignment="1">
      <alignment horizontal="center"/>
    </xf>
    <xf numFmtId="164" fontId="14" fillId="0" borderId="0" xfId="0" applyFont="1" applyAlignment="1">
      <alignment/>
    </xf>
    <xf numFmtId="165" fontId="14" fillId="0" borderId="0" xfId="15" applyFont="1" applyFill="1" applyBorder="1" applyAlignment="1" applyProtection="1">
      <alignment/>
      <protection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Alignment="1">
      <alignment horizontal="center"/>
    </xf>
    <xf numFmtId="168" fontId="11" fillId="0" borderId="0" xfId="0" applyNumberFormat="1" applyFont="1" applyAlignment="1">
      <alignment/>
    </xf>
    <xf numFmtId="165" fontId="7" fillId="0" borderId="0" xfId="15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0</xdr:row>
      <xdr:rowOff>38100</xdr:rowOff>
    </xdr:from>
    <xdr:to>
      <xdr:col>5</xdr:col>
      <xdr:colOff>295275</xdr:colOff>
      <xdr:row>2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8100"/>
          <a:ext cx="5429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arquivo-01\Departamento%20do%20Funajuris\CONTABILIDADE%202021\LRF%20-%20BIMESTRAL%20-2021\NOVEMBRO%20E%20DEZEMBRO\LRF-INCISO%20_I_Al&#237;neas_a%20e%20b_NOVEMBRO%20E%20DEZEMBRO_2021_ANEXO%20I%20-%20Funajur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64">
          <cell r="F64">
            <v>445282653.17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70"/>
  <sheetViews>
    <sheetView tabSelected="1" zoomScale="120" zoomScaleNormal="120" workbookViewId="0" topLeftCell="A17">
      <selection activeCell="C5" sqref="C1:C65536"/>
    </sheetView>
  </sheetViews>
  <sheetFormatPr defaultColWidth="9.140625" defaultRowHeight="12.75"/>
  <cols>
    <col min="1" max="1" width="18.421875" style="0" customWidth="1"/>
    <col min="2" max="2" width="14.00390625" style="1" customWidth="1"/>
    <col min="3" max="3" width="12.7109375" style="1" customWidth="1"/>
    <col min="4" max="4" width="12.421875" style="0" customWidth="1"/>
    <col min="5" max="5" width="12.28125" style="0" customWidth="1"/>
    <col min="6" max="6" width="12.421875" style="0" customWidth="1"/>
    <col min="7" max="7" width="13.421875" style="0" customWidth="1"/>
    <col min="8" max="8" width="16.7109375" style="0" customWidth="1"/>
    <col min="9" max="9" width="14.00390625" style="0" customWidth="1"/>
    <col min="10" max="10" width="7.421875" style="0" customWidth="1"/>
    <col min="11" max="11" width="12.8515625" style="0" customWidth="1"/>
    <col min="12" max="12" width="5.00390625" style="0" customWidth="1"/>
    <col min="14" max="14" width="17.140625" style="2" customWidth="1"/>
    <col min="15" max="15" width="18.421875" style="0" customWidth="1"/>
  </cols>
  <sheetData>
    <row r="1" ht="13.5" customHeight="1"/>
    <row r="2" ht="13.5" customHeight="1"/>
    <row r="3" ht="13.5" customHeight="1"/>
    <row r="4" spans="1:11" ht="9.7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9.75" customHeight="1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9.75" customHeight="1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9.75" customHeight="1">
      <c r="A7" s="3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 customHeight="1">
      <c r="A8" s="4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3.5" customHeight="1">
      <c r="A9" s="4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3.5" customHeight="1">
      <c r="A10" s="4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2" ht="13.5" customHeight="1">
      <c r="A11" s="4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5"/>
    </row>
    <row r="12" spans="11:12" ht="27.75" customHeight="1">
      <c r="K12" s="5"/>
      <c r="L12" s="5"/>
    </row>
    <row r="13" spans="1:11" ht="14.25">
      <c r="A13" s="6" t="s">
        <v>8</v>
      </c>
      <c r="B13" s="6"/>
      <c r="C13" s="6"/>
      <c r="D13" s="6"/>
      <c r="E13" s="7"/>
      <c r="F13" s="7"/>
      <c r="G13" s="7"/>
      <c r="H13" s="7"/>
      <c r="I13" s="7"/>
      <c r="J13" s="7"/>
      <c r="K13" s="7"/>
    </row>
    <row r="14" spans="1:11" ht="12.75" customHeight="1">
      <c r="A14" s="8" t="s">
        <v>9</v>
      </c>
      <c r="B14" s="9" t="s">
        <v>10</v>
      </c>
      <c r="C14" s="9" t="s">
        <v>11</v>
      </c>
      <c r="D14" s="9" t="s">
        <v>12</v>
      </c>
      <c r="E14" s="10" t="s">
        <v>13</v>
      </c>
      <c r="F14" s="10"/>
      <c r="G14" s="11" t="s">
        <v>14</v>
      </c>
      <c r="H14" s="11"/>
      <c r="I14" s="12" t="s">
        <v>15</v>
      </c>
      <c r="J14" s="13" t="s">
        <v>16</v>
      </c>
      <c r="K14" s="14" t="s">
        <v>17</v>
      </c>
    </row>
    <row r="15" spans="1:11" ht="14.25">
      <c r="A15" s="8"/>
      <c r="B15" s="9"/>
      <c r="C15" s="9"/>
      <c r="D15" s="9"/>
      <c r="E15" s="10"/>
      <c r="F15" s="10"/>
      <c r="G15" s="10" t="s">
        <v>18</v>
      </c>
      <c r="H15" s="10"/>
      <c r="I15" s="12"/>
      <c r="J15" s="13"/>
      <c r="K15" s="14"/>
    </row>
    <row r="16" spans="1:11" ht="18.75" customHeight="1">
      <c r="A16" s="8"/>
      <c r="B16" s="9"/>
      <c r="C16" s="9"/>
      <c r="D16" s="9"/>
      <c r="E16" s="15" t="s">
        <v>19</v>
      </c>
      <c r="F16" s="15" t="s">
        <v>20</v>
      </c>
      <c r="G16" s="15" t="s">
        <v>21</v>
      </c>
      <c r="H16" s="15" t="s">
        <v>22</v>
      </c>
      <c r="I16" s="12"/>
      <c r="J16" s="13"/>
      <c r="K16" s="14"/>
    </row>
    <row r="17" spans="1:11" ht="14.25" customHeight="1">
      <c r="A17" s="8"/>
      <c r="B17" s="9"/>
      <c r="C17" s="9"/>
      <c r="D17" s="9"/>
      <c r="E17" s="15"/>
      <c r="F17" s="15"/>
      <c r="G17" s="15"/>
      <c r="H17" s="15"/>
      <c r="I17" s="12"/>
      <c r="J17" s="13"/>
      <c r="K17" s="14"/>
    </row>
    <row r="18" spans="1:11" ht="14.25" customHeight="1" hidden="1">
      <c r="A18" s="16" t="s">
        <v>23</v>
      </c>
      <c r="B18" s="17">
        <v>171788171.54</v>
      </c>
      <c r="C18" s="18">
        <v>8916361.99</v>
      </c>
      <c r="D18" s="19">
        <v>180704533.53</v>
      </c>
      <c r="E18" s="20"/>
      <c r="F18" s="21"/>
      <c r="G18" s="22"/>
      <c r="H18" s="23"/>
      <c r="I18" s="24"/>
      <c r="J18" s="25"/>
      <c r="K18" s="26"/>
    </row>
    <row r="19" spans="1:11" ht="14.25" customHeight="1" hidden="1">
      <c r="A19" s="27"/>
      <c r="B19" s="28"/>
      <c r="C19" s="29"/>
      <c r="D19" s="30"/>
      <c r="E19" s="23"/>
      <c r="F19" s="21"/>
      <c r="G19" s="22"/>
      <c r="H19" s="23"/>
      <c r="I19" s="24"/>
      <c r="J19" s="25"/>
      <c r="K19" s="26"/>
    </row>
    <row r="20" spans="1:11" ht="20.25" customHeight="1" hidden="1">
      <c r="A20" s="27"/>
      <c r="B20" s="28"/>
      <c r="C20" s="29"/>
      <c r="D20" s="30"/>
      <c r="E20" s="23"/>
      <c r="F20" s="21"/>
      <c r="G20" s="22"/>
      <c r="H20" s="23"/>
      <c r="I20" s="24"/>
      <c r="J20" s="25"/>
      <c r="K20" s="26"/>
    </row>
    <row r="21" spans="1:11" ht="20.25" customHeight="1" hidden="1">
      <c r="A21" s="27"/>
      <c r="B21" s="28"/>
      <c r="C21" s="29"/>
      <c r="D21" s="30"/>
      <c r="E21" s="23"/>
      <c r="F21" s="21"/>
      <c r="G21" s="22"/>
      <c r="H21" s="23"/>
      <c r="I21" s="24"/>
      <c r="J21" s="25"/>
      <c r="K21" s="26"/>
    </row>
    <row r="22" spans="1:11" ht="18" customHeight="1">
      <c r="A22" s="31" t="s">
        <v>23</v>
      </c>
      <c r="B22" s="32">
        <f>B24+B25+B26</f>
        <v>262952433</v>
      </c>
      <c r="C22" s="33">
        <f>C24+C25+C26</f>
        <v>-4367849.89</v>
      </c>
      <c r="D22" s="34">
        <f>D24+D25+D26</f>
        <v>258584583.10999998</v>
      </c>
      <c r="E22" s="35">
        <f>E24+E25+E26</f>
        <v>14132019.07</v>
      </c>
      <c r="F22" s="36">
        <f>F24+F25+F26</f>
        <v>231228864.98</v>
      </c>
      <c r="G22" s="35">
        <f>G24+G25+G26</f>
        <v>44870333.279999994</v>
      </c>
      <c r="H22" s="35">
        <f>H24+H25+H26</f>
        <v>177334204.10999998</v>
      </c>
      <c r="I22" s="37">
        <f>I24+I25+I26</f>
        <v>53894660.87</v>
      </c>
      <c r="J22" s="38"/>
      <c r="K22" s="39">
        <f>D22-H22</f>
        <v>81250379</v>
      </c>
    </row>
    <row r="23" spans="1:11" ht="15.75" customHeight="1" hidden="1">
      <c r="A23" s="40"/>
      <c r="B23" s="41"/>
      <c r="C23" s="42"/>
      <c r="D23" s="43">
        <f>-B23-C23</f>
        <v>0</v>
      </c>
      <c r="E23" s="43"/>
      <c r="F23" s="44"/>
      <c r="G23" s="45"/>
      <c r="H23" s="45"/>
      <c r="I23" s="46">
        <f>F23-H23</f>
        <v>0</v>
      </c>
      <c r="J23" s="47"/>
      <c r="K23" s="48">
        <f>-B23-C23</f>
        <v>0</v>
      </c>
    </row>
    <row r="24" spans="1:11" ht="21.75" customHeight="1">
      <c r="A24" s="49" t="s">
        <v>24</v>
      </c>
      <c r="B24" s="43">
        <v>12000</v>
      </c>
      <c r="C24" s="43">
        <v>0</v>
      </c>
      <c r="D24" s="43">
        <f aca="true" t="shared" si="0" ref="D24:D26">B24+C24</f>
        <v>12000</v>
      </c>
      <c r="E24" s="43">
        <v>0</v>
      </c>
      <c r="F24" s="44">
        <f>E24</f>
        <v>0</v>
      </c>
      <c r="G24" s="45">
        <v>0</v>
      </c>
      <c r="H24" s="45">
        <f>G24</f>
        <v>0</v>
      </c>
      <c r="I24" s="46">
        <v>0</v>
      </c>
      <c r="J24" s="47"/>
      <c r="K24" s="48">
        <f aca="true" t="shared" si="1" ref="K24:K26">D24-H24</f>
        <v>12000</v>
      </c>
    </row>
    <row r="25" spans="1:11" ht="15.75" customHeight="1">
      <c r="A25" s="50" t="s">
        <v>25</v>
      </c>
      <c r="B25" s="43">
        <v>262202933</v>
      </c>
      <c r="C25" s="43">
        <v>-4401538.31</v>
      </c>
      <c r="D25" s="43">
        <f t="shared" si="0"/>
        <v>257801394.69</v>
      </c>
      <c r="E25" s="51">
        <f>6393619.98+7938399.09</f>
        <v>14332019.07</v>
      </c>
      <c r="F25" s="44">
        <f>E25+216327459.74</f>
        <v>230659478.81</v>
      </c>
      <c r="G25" s="45">
        <f>21351310.95+23502353.32</f>
        <v>44853664.269999996</v>
      </c>
      <c r="H25" s="45">
        <f>G25+132039519.32</f>
        <v>176893183.58999997</v>
      </c>
      <c r="I25" s="46">
        <v>53766295.22</v>
      </c>
      <c r="J25" s="47"/>
      <c r="K25" s="48">
        <f t="shared" si="1"/>
        <v>80908211.10000002</v>
      </c>
    </row>
    <row r="26" spans="1:15" ht="28.5" customHeight="1">
      <c r="A26" s="50" t="s">
        <v>26</v>
      </c>
      <c r="B26" s="43">
        <v>737500</v>
      </c>
      <c r="C26" s="43">
        <v>33688.42</v>
      </c>
      <c r="D26" s="43">
        <f t="shared" si="0"/>
        <v>771188.42</v>
      </c>
      <c r="E26" s="43">
        <v>-200000</v>
      </c>
      <c r="F26" s="44">
        <f>E26+769386.17</f>
        <v>569386.17</v>
      </c>
      <c r="G26" s="45">
        <f>14032.87+2636.14</f>
        <v>16669.010000000002</v>
      </c>
      <c r="H26" s="45">
        <f>G26+424351.51</f>
        <v>441020.52</v>
      </c>
      <c r="I26" s="46">
        <v>128365.65</v>
      </c>
      <c r="J26" s="47"/>
      <c r="K26" s="48">
        <f t="shared" si="1"/>
        <v>330167.9</v>
      </c>
      <c r="O26" s="52"/>
    </row>
    <row r="27" spans="1:14" ht="14.25" customHeight="1">
      <c r="A27" s="53"/>
      <c r="B27" s="43"/>
      <c r="C27" s="43"/>
      <c r="D27" s="43"/>
      <c r="E27" s="43"/>
      <c r="F27" s="44"/>
      <c r="G27" s="45"/>
      <c r="H27" s="45"/>
      <c r="I27" s="54"/>
      <c r="J27" s="47"/>
      <c r="K27" s="55"/>
      <c r="N27" s="56"/>
    </row>
    <row r="28" spans="1:11" ht="15.75" customHeight="1">
      <c r="A28" s="57" t="s">
        <v>27</v>
      </c>
      <c r="B28" s="58">
        <f>B29+B31</f>
        <v>12433000</v>
      </c>
      <c r="C28" s="58">
        <f>C29+C31</f>
        <v>64652849.89</v>
      </c>
      <c r="D28" s="58">
        <f>D29+D31</f>
        <v>77085849.89</v>
      </c>
      <c r="E28" s="58">
        <f>E29+E31</f>
        <v>41747424.5</v>
      </c>
      <c r="F28" s="59">
        <f>F29+F31</f>
        <v>75287936.41</v>
      </c>
      <c r="G28" s="60">
        <f>G29+G31</f>
        <v>15837039.52</v>
      </c>
      <c r="H28" s="60">
        <f>H29+H31</f>
        <v>24900312.119999997</v>
      </c>
      <c r="I28" s="54">
        <f>I29+I31</f>
        <v>50387624.29</v>
      </c>
      <c r="J28" s="61"/>
      <c r="K28" s="62">
        <f aca="true" t="shared" si="2" ref="K28:K29">D28-H28</f>
        <v>52185537.77</v>
      </c>
    </row>
    <row r="29" spans="1:15" ht="19.5">
      <c r="A29" s="63" t="s">
        <v>28</v>
      </c>
      <c r="B29" s="43">
        <v>12418600</v>
      </c>
      <c r="C29" s="43">
        <v>64649845.67</v>
      </c>
      <c r="D29" s="43">
        <f>B29+C29</f>
        <v>77068445.67</v>
      </c>
      <c r="E29" s="43">
        <f>39526770.02+2220654.48</f>
        <v>41747424.5</v>
      </c>
      <c r="F29" s="59">
        <f>E29+33523107.69</f>
        <v>75270532.19</v>
      </c>
      <c r="G29" s="45">
        <f>1506898+14330141.52</f>
        <v>15837039.52</v>
      </c>
      <c r="H29" s="45">
        <f>G29+9045868.38</f>
        <v>24882907.9</v>
      </c>
      <c r="I29" s="54">
        <v>50387624.29</v>
      </c>
      <c r="J29" s="47"/>
      <c r="K29" s="62">
        <f t="shared" si="2"/>
        <v>52185537.77</v>
      </c>
      <c r="O29" s="52"/>
    </row>
    <row r="30" spans="1:11" ht="15.75" customHeight="1" hidden="1">
      <c r="A30" s="40"/>
      <c r="B30" s="43"/>
      <c r="C30" s="43"/>
      <c r="D30" s="43">
        <v>0</v>
      </c>
      <c r="E30" s="43"/>
      <c r="F30" s="44"/>
      <c r="G30" s="43"/>
      <c r="H30" s="43"/>
      <c r="I30" s="54">
        <f>F30-H30</f>
        <v>0</v>
      </c>
      <c r="J30" s="64"/>
      <c r="K30" s="65">
        <f>-B30-C30</f>
        <v>0</v>
      </c>
    </row>
    <row r="31" spans="1:11" ht="21" customHeight="1">
      <c r="A31" s="66" t="s">
        <v>29</v>
      </c>
      <c r="B31" s="43">
        <v>14400</v>
      </c>
      <c r="C31" s="43">
        <v>3004.22</v>
      </c>
      <c r="D31" s="43">
        <f>B31+C31</f>
        <v>17404.22</v>
      </c>
      <c r="E31" s="43">
        <v>0</v>
      </c>
      <c r="F31" s="59">
        <f>E31+17404.22</f>
        <v>17404.22</v>
      </c>
      <c r="G31" s="43"/>
      <c r="H31" s="43">
        <f>G31+17404.22</f>
        <v>17404.22</v>
      </c>
      <c r="I31" s="54">
        <v>0</v>
      </c>
      <c r="J31" s="67"/>
      <c r="K31" s="62">
        <f>D31-H31</f>
        <v>0</v>
      </c>
    </row>
    <row r="32" spans="1:15" ht="12" customHeight="1">
      <c r="A32" s="68"/>
      <c r="B32" s="43"/>
      <c r="C32" s="43"/>
      <c r="D32" s="43"/>
      <c r="E32" s="43"/>
      <c r="F32" s="44"/>
      <c r="G32" s="43"/>
      <c r="H32" s="43"/>
      <c r="I32" s="54"/>
      <c r="J32" s="67"/>
      <c r="K32" s="55"/>
      <c r="O32" s="52"/>
    </row>
    <row r="33" spans="1:11" ht="12" customHeight="1">
      <c r="A33" s="69"/>
      <c r="B33" s="43"/>
      <c r="C33" s="43"/>
      <c r="D33" s="43"/>
      <c r="E33" s="43"/>
      <c r="F33" s="44"/>
      <c r="G33" s="43"/>
      <c r="H33" s="43"/>
      <c r="I33" s="54"/>
      <c r="J33" s="70"/>
      <c r="K33" s="55"/>
    </row>
    <row r="34" spans="1:11" ht="12" customHeight="1">
      <c r="A34" s="53"/>
      <c r="B34" s="43"/>
      <c r="C34" s="43"/>
      <c r="D34" s="43"/>
      <c r="E34" s="43"/>
      <c r="F34" s="44"/>
      <c r="G34" s="43"/>
      <c r="H34" s="43"/>
      <c r="I34" s="54"/>
      <c r="J34" s="70"/>
      <c r="K34" s="71"/>
    </row>
    <row r="35" spans="1:11" ht="15.75" customHeight="1">
      <c r="A35" s="72" t="s">
        <v>30</v>
      </c>
      <c r="B35" s="73">
        <f>B22+B28</f>
        <v>275385433</v>
      </c>
      <c r="C35" s="73">
        <f>C22+C28</f>
        <v>60285000</v>
      </c>
      <c r="D35" s="73">
        <f>D22+D28</f>
        <v>335670433</v>
      </c>
      <c r="E35" s="73">
        <f>E22+E28</f>
        <v>55879443.57</v>
      </c>
      <c r="F35" s="74">
        <f>F22+F28</f>
        <v>306516801.39</v>
      </c>
      <c r="G35" s="73">
        <f>G22+G28</f>
        <v>60707372.8</v>
      </c>
      <c r="H35" s="73">
        <f>H22+H28</f>
        <v>202234516.23</v>
      </c>
      <c r="I35" s="75">
        <f>I22+I28</f>
        <v>104282285.16</v>
      </c>
      <c r="J35" s="76"/>
      <c r="K35" s="77">
        <f>D35-H35</f>
        <v>133435916.77000001</v>
      </c>
    </row>
    <row r="36" spans="1:11" ht="15.75" customHeight="1">
      <c r="A36" s="72" t="s">
        <v>31</v>
      </c>
      <c r="B36" s="73">
        <v>0</v>
      </c>
      <c r="C36" s="78">
        <v>0</v>
      </c>
      <c r="D36" s="73">
        <v>0</v>
      </c>
      <c r="E36" s="73"/>
      <c r="F36" s="74"/>
      <c r="G36" s="73"/>
      <c r="H36" s="73">
        <f>'[1]Plan1'!$F$64-H35</f>
        <v>243048136.94000003</v>
      </c>
      <c r="I36" s="75">
        <v>0</v>
      </c>
      <c r="J36" s="78"/>
      <c r="K36" s="77">
        <f>H36</f>
        <v>243048136.94000003</v>
      </c>
    </row>
    <row r="37" spans="1:11" ht="15.75" customHeight="1">
      <c r="A37" s="79" t="s">
        <v>32</v>
      </c>
      <c r="B37" s="80">
        <f>B35+B36</f>
        <v>275385433</v>
      </c>
      <c r="C37" s="81">
        <f>C35+C36</f>
        <v>60285000</v>
      </c>
      <c r="D37" s="80">
        <f>D35+D36</f>
        <v>335670433</v>
      </c>
      <c r="E37" s="80">
        <f>E35</f>
        <v>55879443.57</v>
      </c>
      <c r="F37" s="80">
        <f>F35</f>
        <v>306516801.39</v>
      </c>
      <c r="G37" s="80">
        <f>G35</f>
        <v>60707372.8</v>
      </c>
      <c r="H37" s="80">
        <f>H35+H36</f>
        <v>445282653.17</v>
      </c>
      <c r="I37" s="82">
        <f>I35</f>
        <v>104282285.16</v>
      </c>
      <c r="J37" s="83"/>
      <c r="K37" s="84">
        <f>D37-H37</f>
        <v>-109612220.17000002</v>
      </c>
    </row>
    <row r="38" spans="1:11" ht="14.25">
      <c r="A38" s="7"/>
      <c r="B38" s="85"/>
      <c r="C38" s="85"/>
      <c r="D38" s="7"/>
      <c r="E38" s="7"/>
      <c r="F38" s="7"/>
      <c r="G38" s="7"/>
      <c r="H38" s="86"/>
      <c r="I38" s="7"/>
      <c r="J38" s="7"/>
      <c r="K38" s="7"/>
    </row>
    <row r="39" spans="1:11" ht="14.25" hidden="1">
      <c r="A39" s="7"/>
      <c r="B39" s="85"/>
      <c r="C39" s="85"/>
      <c r="D39" s="7"/>
      <c r="E39" s="7"/>
      <c r="F39" s="7"/>
      <c r="G39" s="7"/>
      <c r="H39" s="7"/>
      <c r="I39" s="7"/>
      <c r="J39" s="7"/>
      <c r="K39" s="7"/>
    </row>
    <row r="40" spans="1:11" ht="14.25" hidden="1">
      <c r="A40" s="7"/>
      <c r="B40" s="85"/>
      <c r="C40" s="85"/>
      <c r="D40" s="7"/>
      <c r="E40" s="7"/>
      <c r="F40" s="7"/>
      <c r="G40" s="7"/>
      <c r="H40" s="7"/>
      <c r="I40" s="7"/>
      <c r="J40" s="7"/>
      <c r="K40" s="7"/>
    </row>
    <row r="41" spans="1:11" ht="33" customHeight="1">
      <c r="A41" s="87" t="s">
        <v>33</v>
      </c>
      <c r="B41" s="88"/>
      <c r="C41" s="88"/>
      <c r="D41" s="89"/>
      <c r="E41" s="89"/>
      <c r="F41" s="89"/>
      <c r="G41" s="89"/>
      <c r="H41" s="7"/>
      <c r="I41" s="7" t="s">
        <v>34</v>
      </c>
      <c r="J41" s="7"/>
      <c r="K41" s="7"/>
    </row>
    <row r="42" spans="1:11" ht="51" customHeight="1">
      <c r="A42" s="7"/>
      <c r="B42" s="85"/>
      <c r="C42" s="85"/>
      <c r="D42" s="7"/>
      <c r="E42" s="7"/>
      <c r="F42" s="7"/>
      <c r="G42" s="7"/>
      <c r="H42" s="7"/>
      <c r="I42" s="7"/>
      <c r="J42" s="7"/>
      <c r="K42" s="7"/>
    </row>
    <row r="43" spans="1:11" ht="14.25">
      <c r="A43" s="7"/>
      <c r="B43" s="85"/>
      <c r="C43" s="85"/>
      <c r="D43" s="7"/>
      <c r="E43" s="7"/>
      <c r="F43" s="7"/>
      <c r="G43" s="7"/>
      <c r="H43" s="7"/>
      <c r="I43" s="7"/>
      <c r="J43" s="7"/>
      <c r="K43" s="7"/>
    </row>
    <row r="44" spans="1:14" s="91" customFormat="1" ht="13.5">
      <c r="A44" s="90" t="s">
        <v>35</v>
      </c>
      <c r="B44" s="90"/>
      <c r="C44" s="90"/>
      <c r="D44" s="90" t="s">
        <v>36</v>
      </c>
      <c r="E44" s="90"/>
      <c r="F44" s="90"/>
      <c r="G44" s="90" t="s">
        <v>37</v>
      </c>
      <c r="H44" s="90"/>
      <c r="I44" s="90"/>
      <c r="J44" s="90"/>
      <c r="K44" s="7"/>
      <c r="N44" s="92"/>
    </row>
    <row r="45" spans="1:14" s="93" customFormat="1" ht="14.25">
      <c r="A45" s="90" t="s">
        <v>38</v>
      </c>
      <c r="B45" s="90"/>
      <c r="C45" s="90"/>
      <c r="D45" s="90" t="s">
        <v>39</v>
      </c>
      <c r="E45" s="90"/>
      <c r="F45" s="90"/>
      <c r="G45" s="90" t="s">
        <v>40</v>
      </c>
      <c r="H45" s="90"/>
      <c r="I45" s="90"/>
      <c r="J45" s="90"/>
      <c r="K45" s="7"/>
      <c r="N45" s="56"/>
    </row>
    <row r="46" spans="1:11" ht="14.25">
      <c r="A46" s="7"/>
      <c r="B46" s="85"/>
      <c r="C46" s="85"/>
      <c r="D46" s="94"/>
      <c r="E46" s="94"/>
      <c r="F46" s="94"/>
      <c r="G46" s="7"/>
      <c r="H46" s="7"/>
      <c r="I46" s="7"/>
      <c r="J46" s="7"/>
      <c r="K46" s="7"/>
    </row>
    <row r="47" spans="1:15" ht="14.25">
      <c r="A47" s="95"/>
      <c r="B47" s="96"/>
      <c r="C47" s="96"/>
      <c r="D47" s="95"/>
      <c r="E47" s="95"/>
      <c r="F47" s="95"/>
      <c r="G47" s="95"/>
      <c r="H47" s="95"/>
      <c r="I47" s="95"/>
      <c r="J47" s="95"/>
      <c r="O47" s="52"/>
    </row>
    <row r="48" spans="1:10" ht="14.25">
      <c r="A48" s="95"/>
      <c r="B48" s="96"/>
      <c r="C48" s="96"/>
      <c r="D48" s="95"/>
      <c r="E48" s="95"/>
      <c r="F48" s="95"/>
      <c r="G48" s="95"/>
      <c r="H48" s="95"/>
      <c r="I48" s="95"/>
      <c r="J48" s="95"/>
    </row>
    <row r="49" spans="1:10" ht="14.25">
      <c r="A49" s="95"/>
      <c r="B49" s="96"/>
      <c r="C49" s="96"/>
      <c r="D49" s="95"/>
      <c r="E49" s="95"/>
      <c r="F49" s="95"/>
      <c r="G49" s="95"/>
      <c r="H49" s="95"/>
      <c r="I49" s="95"/>
      <c r="J49" s="95"/>
    </row>
    <row r="50" spans="1:11" ht="14.25">
      <c r="A50" s="95"/>
      <c r="B50" s="96"/>
      <c r="C50" s="96"/>
      <c r="D50" s="97"/>
      <c r="E50" s="95"/>
      <c r="F50" s="95"/>
      <c r="G50" s="95"/>
      <c r="H50" s="95"/>
      <c r="I50" s="95"/>
      <c r="J50" s="95"/>
      <c r="K50" s="98"/>
    </row>
    <row r="51" spans="1:10" ht="14.25">
      <c r="A51" s="95"/>
      <c r="B51" s="96"/>
      <c r="C51" s="96"/>
      <c r="D51" s="95"/>
      <c r="E51" s="97"/>
      <c r="F51" s="95"/>
      <c r="G51" s="95"/>
      <c r="H51" s="95"/>
      <c r="I51" s="95"/>
      <c r="J51" s="95"/>
    </row>
    <row r="52" spans="1:10" ht="14.25">
      <c r="A52" s="95"/>
      <c r="B52" s="96"/>
      <c r="C52" s="96"/>
      <c r="D52" s="95"/>
      <c r="E52" s="95"/>
      <c r="F52" s="95"/>
      <c r="G52" s="95"/>
      <c r="H52" s="95"/>
      <c r="I52" s="95"/>
      <c r="J52" s="95"/>
    </row>
    <row r="53" spans="1:10" ht="14.25">
      <c r="A53" s="95"/>
      <c r="B53" s="96"/>
      <c r="C53" s="96"/>
      <c r="D53" s="95"/>
      <c r="E53" s="95"/>
      <c r="F53" s="95"/>
      <c r="G53" s="95"/>
      <c r="H53" s="95"/>
      <c r="I53" s="95"/>
      <c r="J53" s="95"/>
    </row>
    <row r="54" spans="1:10" ht="14.25">
      <c r="A54" s="95"/>
      <c r="B54" s="96"/>
      <c r="C54" s="96"/>
      <c r="D54" s="95"/>
      <c r="E54" s="95"/>
      <c r="F54" s="95"/>
      <c r="G54" s="95"/>
      <c r="H54" s="95"/>
      <c r="I54" s="95"/>
      <c r="J54" s="95"/>
    </row>
    <row r="55" spans="1:10" ht="14.25">
      <c r="A55" s="95"/>
      <c r="B55" s="96"/>
      <c r="C55" s="96"/>
      <c r="D55" s="95"/>
      <c r="E55" s="95"/>
      <c r="F55" s="95"/>
      <c r="G55" s="95"/>
      <c r="H55" s="95"/>
      <c r="I55" s="95"/>
      <c r="J55" s="95"/>
    </row>
    <row r="56" spans="1:10" ht="14.25">
      <c r="A56" s="95"/>
      <c r="B56" s="96"/>
      <c r="C56" s="96"/>
      <c r="D56" s="95"/>
      <c r="E56" s="95"/>
      <c r="F56" s="95"/>
      <c r="G56" s="95"/>
      <c r="H56" s="95"/>
      <c r="I56" s="95"/>
      <c r="J56" s="95"/>
    </row>
    <row r="57" spans="1:10" ht="14.25">
      <c r="A57" s="95"/>
      <c r="B57" s="96"/>
      <c r="C57" s="96"/>
      <c r="D57" s="95"/>
      <c r="E57" s="95"/>
      <c r="F57" s="95"/>
      <c r="G57" s="95"/>
      <c r="H57" s="95"/>
      <c r="I57" s="95"/>
      <c r="J57" s="95"/>
    </row>
    <row r="58" spans="1:10" ht="14.25">
      <c r="A58" s="95"/>
      <c r="B58" s="96"/>
      <c r="C58" s="96"/>
      <c r="D58" s="95"/>
      <c r="E58" s="95"/>
      <c r="F58" s="95"/>
      <c r="G58" s="95"/>
      <c r="H58" s="95"/>
      <c r="I58" s="95"/>
      <c r="J58" s="95"/>
    </row>
    <row r="59" spans="1:10" ht="14.25">
      <c r="A59" s="95"/>
      <c r="B59" s="96"/>
      <c r="C59" s="96"/>
      <c r="D59" s="95"/>
      <c r="E59" s="95"/>
      <c r="F59" s="95"/>
      <c r="G59" s="95"/>
      <c r="H59" s="95"/>
      <c r="I59" s="95"/>
      <c r="J59" s="95"/>
    </row>
    <row r="60" spans="1:10" ht="14.25">
      <c r="A60" s="95"/>
      <c r="B60" s="96"/>
      <c r="C60" s="96"/>
      <c r="D60" s="95"/>
      <c r="E60" s="95"/>
      <c r="F60" s="95"/>
      <c r="G60" s="95"/>
      <c r="H60" s="95"/>
      <c r="I60" s="95"/>
      <c r="J60" s="95"/>
    </row>
    <row r="61" spans="1:10" ht="14.25">
      <c r="A61" s="95"/>
      <c r="B61" s="96"/>
      <c r="C61" s="96"/>
      <c r="D61" s="95"/>
      <c r="E61" s="95"/>
      <c r="F61" s="95"/>
      <c r="G61" s="95"/>
      <c r="H61" s="95"/>
      <c r="I61" s="95"/>
      <c r="J61" s="95"/>
    </row>
    <row r="62" spans="1:10" ht="14.25">
      <c r="A62" s="95"/>
      <c r="B62" s="96"/>
      <c r="C62" s="96"/>
      <c r="D62" s="95"/>
      <c r="E62" s="95"/>
      <c r="F62" s="95"/>
      <c r="G62" s="95"/>
      <c r="H62" s="95"/>
      <c r="I62" s="95"/>
      <c r="J62" s="95"/>
    </row>
    <row r="63" spans="1:10" ht="14.25">
      <c r="A63" s="95"/>
      <c r="B63" s="96"/>
      <c r="C63" s="96"/>
      <c r="D63" s="95"/>
      <c r="E63" s="95"/>
      <c r="F63" s="95"/>
      <c r="G63" s="95"/>
      <c r="H63" s="95"/>
      <c r="I63" s="95"/>
      <c r="J63" s="95"/>
    </row>
    <row r="64" spans="1:10" ht="14.25">
      <c r="A64" s="95"/>
      <c r="B64" s="96"/>
      <c r="C64" s="96"/>
      <c r="D64" s="95"/>
      <c r="E64" s="95"/>
      <c r="F64" s="95"/>
      <c r="G64" s="95"/>
      <c r="H64" s="95"/>
      <c r="I64" s="95"/>
      <c r="J64" s="95"/>
    </row>
    <row r="65" spans="1:10" ht="14.25">
      <c r="A65" s="95"/>
      <c r="B65" s="96"/>
      <c r="C65" s="96"/>
      <c r="D65" s="95"/>
      <c r="E65" s="95"/>
      <c r="F65" s="95"/>
      <c r="G65" s="95"/>
      <c r="H65" s="95"/>
      <c r="I65" s="95"/>
      <c r="J65" s="95"/>
    </row>
    <row r="66" spans="1:10" ht="14.25">
      <c r="A66" s="95"/>
      <c r="B66" s="96"/>
      <c r="C66" s="96"/>
      <c r="D66" s="95"/>
      <c r="E66" s="95"/>
      <c r="F66" s="95"/>
      <c r="G66" s="95"/>
      <c r="H66" s="95"/>
      <c r="I66" s="95"/>
      <c r="J66" s="95"/>
    </row>
    <row r="67" spans="1:10" ht="14.25">
      <c r="A67" s="95"/>
      <c r="B67" s="96"/>
      <c r="C67" s="96"/>
      <c r="D67" s="95"/>
      <c r="E67" s="95"/>
      <c r="F67" s="95"/>
      <c r="G67" s="95"/>
      <c r="H67" s="95"/>
      <c r="I67" s="95"/>
      <c r="J67" s="95"/>
    </row>
    <row r="68" spans="1:10" ht="14.25">
      <c r="A68" s="95"/>
      <c r="B68" s="96"/>
      <c r="C68" s="96"/>
      <c r="D68" s="95"/>
      <c r="E68" s="95"/>
      <c r="F68" s="95"/>
      <c r="G68" s="95"/>
      <c r="H68" s="95"/>
      <c r="I68" s="95"/>
      <c r="J68" s="95"/>
    </row>
    <row r="69" spans="1:10" ht="14.25">
      <c r="A69" s="95"/>
      <c r="B69" s="96"/>
      <c r="C69" s="96"/>
      <c r="D69" s="95"/>
      <c r="E69" s="95"/>
      <c r="F69" s="95"/>
      <c r="G69" s="95"/>
      <c r="H69" s="95"/>
      <c r="I69" s="95"/>
      <c r="J69" s="95"/>
    </row>
    <row r="70" spans="1:10" ht="14.25">
      <c r="A70" s="95"/>
      <c r="B70" s="96"/>
      <c r="C70" s="96"/>
      <c r="D70" s="95"/>
      <c r="E70" s="95"/>
      <c r="F70" s="95"/>
      <c r="G70" s="95"/>
      <c r="H70" s="95"/>
      <c r="I70" s="95"/>
      <c r="J70" s="95"/>
    </row>
  </sheetData>
  <sheetProtection selectLockedCells="1" selectUnlockedCells="1"/>
  <mergeCells count="29">
    <mergeCell ref="A4:K4"/>
    <mergeCell ref="A5:K5"/>
    <mergeCell ref="A6:K6"/>
    <mergeCell ref="A7:K7"/>
    <mergeCell ref="A8:K8"/>
    <mergeCell ref="A9:K9"/>
    <mergeCell ref="A10:K10"/>
    <mergeCell ref="A11:K11"/>
    <mergeCell ref="A13:D13"/>
    <mergeCell ref="A14:A17"/>
    <mergeCell ref="B14:B17"/>
    <mergeCell ref="C14:C17"/>
    <mergeCell ref="D14:D17"/>
    <mergeCell ref="E14:F15"/>
    <mergeCell ref="G14:H14"/>
    <mergeCell ref="I14:I17"/>
    <mergeCell ref="J14:J17"/>
    <mergeCell ref="K14:K17"/>
    <mergeCell ref="G15:H15"/>
    <mergeCell ref="E16:E17"/>
    <mergeCell ref="F16:F17"/>
    <mergeCell ref="G16:G17"/>
    <mergeCell ref="H16:H17"/>
    <mergeCell ref="A44:C44"/>
    <mergeCell ref="D44:F44"/>
    <mergeCell ref="G44:J44"/>
    <mergeCell ref="A45:C45"/>
    <mergeCell ref="D45:F45"/>
    <mergeCell ref="G45:J45"/>
  </mergeCells>
  <printOptions horizontalCentered="1"/>
  <pageMargins left="0" right="0" top="0.39375" bottom="0.39375" header="0.5118055555555555" footer="0.5118055555555555"/>
  <pageSetup fitToHeight="1" fitToWidth="1"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2022-01-31T23:32:42Z</dcterms:modified>
  <cp:category/>
  <cp:version/>
  <cp:contentType/>
  <cp:contentStatus/>
  <cp:revision>1</cp:revision>
</cp:coreProperties>
</file>