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Plan1" sheetId="1" r:id="rId1"/>
  </sheets>
  <externalReferences>
    <externalReference r:id="rId4"/>
  </externalReferences>
  <definedNames/>
  <calcPr fullCalcOnLoad="1" fullPrecision="0"/>
</workbook>
</file>

<file path=xl/comments1.xml><?xml version="1.0" encoding="utf-8"?>
<comments xmlns="http://schemas.openxmlformats.org/spreadsheetml/2006/main">
  <authors>
    <author> </author>
  </authors>
  <commentList>
    <comment ref="C24" authorId="0">
      <text>
        <r>
          <rPr>
            <b/>
            <sz val="9"/>
            <color indexed="8"/>
            <rFont val="Segoe UI"/>
            <family val="2"/>
          </rPr>
          <t xml:space="preserve">
</t>
        </r>
        <r>
          <rPr>
            <sz val="9"/>
            <color indexed="8"/>
            <rFont val="Segoe UI"/>
            <family val="2"/>
          </rPr>
          <t>Pegar do FIP-613</t>
        </r>
      </text>
    </comment>
    <comment ref="C29" authorId="0">
      <text>
        <r>
          <rPr>
            <b/>
            <sz val="9"/>
            <color indexed="8"/>
            <rFont val="Segoe UI"/>
            <family val="2"/>
          </rPr>
          <t xml:space="preserve">
</t>
        </r>
        <r>
          <rPr>
            <sz val="9"/>
            <color indexed="8"/>
            <rFont val="Segoe UI"/>
            <family val="2"/>
          </rPr>
          <t>FIP-613</t>
        </r>
      </text>
    </comment>
  </commentList>
</comments>
</file>

<file path=xl/sharedStrings.xml><?xml version="1.0" encoding="utf-8"?>
<sst xmlns="http://schemas.openxmlformats.org/spreadsheetml/2006/main" count="43" uniqueCount="42">
  <si>
    <t>ESTADO DE MATO GROSSO</t>
  </si>
  <si>
    <t>PODER JUDICIÁRIO</t>
  </si>
  <si>
    <t>TRIBUNAL DE JUSTIÇA</t>
  </si>
  <si>
    <t>DEPARTAMENTO DO FUNAJURIS</t>
  </si>
  <si>
    <t>RELATÓRIO RESUMIDO DA EXECUÇÃO ORÇAMENTÁRIA</t>
  </si>
  <si>
    <t xml:space="preserve">                  BALANÇO ORÇAMENTÁRIO</t>
  </si>
  <si>
    <t>ORÇAMENTO FISCAL E DA SEGURIDADE SOCIAL</t>
  </si>
  <si>
    <t>PERÍODO DE REFERÊNCIA: JANEIRO A DEZEMBRO-2022 - BIMESTRE NOVEMBRO E DEZEMBRO/2022</t>
  </si>
  <si>
    <t>LRF, art. 52, inciso I, alíneas "a" e "b" do inciso II e § 1º - Anexo I</t>
  </si>
  <si>
    <t>DESPESAS</t>
  </si>
  <si>
    <t>DOTAÇÃO INICIAL            (d)</t>
  </si>
  <si>
    <t>CRÉDITOS ADICIONAIS   (e)</t>
  </si>
  <si>
    <t>DOTAÇÃO ATUALIZADA  (f)=(d+e)</t>
  </si>
  <si>
    <t>DESPESAS EMPENHADAS</t>
  </si>
  <si>
    <t>DESPESAS EXECUTADAS</t>
  </si>
  <si>
    <t>LIQUIDADAS</t>
  </si>
  <si>
    <t xml:space="preserve">    NO BIMESTRE NOVEMBRO E DEZEMBRO (D)</t>
  </si>
  <si>
    <t>ATÉ O BIMESTRE  JANEIRO À DEZEMBRO (E)</t>
  </si>
  <si>
    <t xml:space="preserve">   NO     BIMESTRE NOVEMBRO E DEZEMBRO  (B)</t>
  </si>
  <si>
    <t>ATÉ O BIMESTRE    JANEIRO A DEZEMBRO   (G)</t>
  </si>
  <si>
    <t>DESPESAS CORRENTES</t>
  </si>
  <si>
    <t>Instituições privadas sem fins lucrativos (modalidade 50)</t>
  </si>
  <si>
    <t>Outras Desp.Correntes (modalidade 90)</t>
  </si>
  <si>
    <t>Intra-Orçamentária (modalidade 91)</t>
  </si>
  <si>
    <t xml:space="preserve">                                                        </t>
  </si>
  <si>
    <t>DESPESAS DE CAPITAL</t>
  </si>
  <si>
    <t xml:space="preserve"> Investimentos (modalidade 90)</t>
  </si>
  <si>
    <t>Investimentos (modalidade 42)</t>
  </si>
  <si>
    <t>SUBTOTAL DESPESAS</t>
  </si>
  <si>
    <t>SUPERÁVIT</t>
  </si>
  <si>
    <t>TOTAL DAS DESPESAS</t>
  </si>
  <si>
    <t>ESTELA FERNANDA  PEREIRA</t>
  </si>
  <si>
    <t>ALEXANDER FARIA HURTADO</t>
  </si>
  <si>
    <t>DES. MARIA HELENA G. POVOAS</t>
  </si>
  <si>
    <t xml:space="preserve">CONTADORA CRC/MT Nº 009981/O-1    </t>
  </si>
  <si>
    <t>DIRETOR DO FUNAJURIS</t>
  </si>
  <si>
    <t>PRESIDENTE DO TRIBUNAL DE JUSTIÇA</t>
  </si>
  <si>
    <t>DESPESAS PAGAS</t>
  </si>
  <si>
    <t>Até o Mês (h)</t>
  </si>
  <si>
    <t>INSCRITAS EM RESTOS A PAGAR(NÃO PROCESSADOS) (i)</t>
  </si>
  <si>
    <t>SALDO (S)=(f-G)</t>
  </si>
  <si>
    <t>SALDO  (S)= (f-E)</t>
  </si>
</sst>
</file>

<file path=xl/styles.xml><?xml version="1.0" encoding="utf-8"?>
<styleSheet xmlns="http://schemas.openxmlformats.org/spreadsheetml/2006/main">
  <numFmts count="22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_-&quot;R$&quot;* #,##0.00_-;&quot;-R$&quot;* #,##0.00_-;_-&quot;R$&quot;* \-??_-;_-@_-"/>
    <numFmt numFmtId="171" formatCode="_(* #,##0.00_);_(* \(#,##0.00\);_(* \-??_);_(@_)"/>
    <numFmt numFmtId="172" formatCode="_-* #,##0.00_-;\-* #,##0.00_-;_-* \-??_-;_-@_-"/>
    <numFmt numFmtId="173" formatCode="_-&quot;R$ &quot;* #,##0.00_-;&quot;-R$ &quot;* #,##0.00_-;_-&quot;R$ &quot;* \-??_-;_-@_-"/>
    <numFmt numFmtId="174" formatCode="&quot;R$ &quot;#,##0.00"/>
    <numFmt numFmtId="175" formatCode="[$-416]dddd\,\ d&quot; de &quot;mmmm&quot; de &quot;yyyy"/>
    <numFmt numFmtId="176" formatCode="0.000%"/>
    <numFmt numFmtId="177" formatCode="0.0%"/>
  </numFmts>
  <fonts count="5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5"/>
      <name val="Arial"/>
      <family val="2"/>
    </font>
    <font>
      <sz val="5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9"/>
      <name val="Arial"/>
      <family val="2"/>
    </font>
    <font>
      <sz val="7"/>
      <color indexed="8"/>
      <name val="Arial"/>
      <family val="2"/>
    </font>
    <font>
      <sz val="8"/>
      <color indexed="10"/>
      <name val="Arial"/>
      <family val="2"/>
    </font>
    <font>
      <sz val="6"/>
      <color indexed="10"/>
      <name val="Arial"/>
      <family val="2"/>
    </font>
    <font>
      <sz val="7.5"/>
      <name val="Arial"/>
      <family val="2"/>
    </font>
    <font>
      <b/>
      <sz val="9"/>
      <color indexed="8"/>
      <name val="Segoe UI"/>
      <family val="2"/>
    </font>
    <font>
      <sz val="9"/>
      <color indexed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4" fillId="21" borderId="5" applyNumberFormat="0" applyAlignment="0" applyProtection="0"/>
    <xf numFmtId="41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71" fontId="0" fillId="0" borderId="0" applyFill="0" applyBorder="0" applyAlignment="0" applyProtection="0"/>
  </cellStyleXfs>
  <cellXfs count="106">
    <xf numFmtId="0" fontId="0" fillId="0" borderId="0" xfId="0" applyAlignment="1">
      <alignment/>
    </xf>
    <xf numFmtId="170" fontId="1" fillId="0" borderId="0" xfId="0" applyNumberFormat="1" applyFont="1" applyAlignment="1">
      <alignment/>
    </xf>
    <xf numFmtId="171" fontId="0" fillId="0" borderId="0" xfId="60" applyFont="1" applyFill="1" applyBorder="1" applyAlignment="1" applyProtection="1">
      <alignment/>
      <protection/>
    </xf>
    <xf numFmtId="170" fontId="3" fillId="0" borderId="0" xfId="0" applyNumberFormat="1" applyFont="1" applyAlignment="1">
      <alignment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vertical="center"/>
    </xf>
    <xf numFmtId="171" fontId="8" fillId="0" borderId="11" xfId="60" applyNumberFormat="1" applyFont="1" applyFill="1" applyBorder="1" applyAlignment="1" applyProtection="1">
      <alignment horizontal="center" vertical="center"/>
      <protection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171" fontId="8" fillId="0" borderId="10" xfId="60" applyNumberFormat="1" applyFont="1" applyFill="1" applyBorder="1" applyAlignment="1" applyProtection="1">
      <alignment horizontal="center" vertical="center"/>
      <protection/>
    </xf>
    <xf numFmtId="0" fontId="7" fillId="33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/>
    </xf>
    <xf numFmtId="171" fontId="0" fillId="0" borderId="0" xfId="60" applyFont="1" applyFill="1" applyBorder="1" applyAlignment="1" applyProtection="1">
      <alignment/>
      <protection/>
    </xf>
    <xf numFmtId="0" fontId="10" fillId="0" borderId="12" xfId="0" applyFont="1" applyBorder="1" applyAlignment="1">
      <alignment horizontal="left" vertical="center"/>
    </xf>
    <xf numFmtId="171" fontId="1" fillId="34" borderId="12" xfId="0" applyNumberFormat="1" applyFont="1" applyFill="1" applyBorder="1" applyAlignment="1">
      <alignment horizontal="center" vertical="center"/>
    </xf>
    <xf numFmtId="171" fontId="1" fillId="34" borderId="14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72" fontId="0" fillId="0" borderId="0" xfId="0" applyNumberFormat="1" applyAlignment="1">
      <alignment/>
    </xf>
    <xf numFmtId="0" fontId="0" fillId="0" borderId="0" xfId="0" applyFont="1" applyAlignment="1">
      <alignment/>
    </xf>
    <xf numFmtId="0" fontId="10" fillId="0" borderId="12" xfId="0" applyFont="1" applyBorder="1" applyAlignment="1">
      <alignment horizontal="center" vertical="center"/>
    </xf>
    <xf numFmtId="171" fontId="1" fillId="0" borderId="12" xfId="0" applyNumberFormat="1" applyFont="1" applyFill="1" applyBorder="1" applyAlignment="1">
      <alignment horizontal="center" vertical="center"/>
    </xf>
    <xf numFmtId="171" fontId="1" fillId="0" borderId="14" xfId="0" applyNumberFormat="1" applyFont="1" applyFill="1" applyBorder="1" applyAlignment="1">
      <alignment horizontal="center" vertical="center"/>
    </xf>
    <xf numFmtId="171" fontId="1" fillId="0" borderId="13" xfId="60" applyFont="1" applyFill="1" applyBorder="1" applyAlignment="1" applyProtection="1">
      <alignment horizontal="center" vertical="center"/>
      <protection/>
    </xf>
    <xf numFmtId="0" fontId="8" fillId="0" borderId="12" xfId="0" applyFont="1" applyBorder="1" applyAlignment="1">
      <alignment horizontal="left" vertical="center"/>
    </xf>
    <xf numFmtId="170" fontId="1" fillId="0" borderId="0" xfId="60" applyNumberFormat="1" applyFont="1" applyFill="1" applyBorder="1" applyAlignment="1" applyProtection="1">
      <alignment/>
      <protection/>
    </xf>
    <xf numFmtId="0" fontId="10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wrapText="1"/>
    </xf>
    <xf numFmtId="171" fontId="13" fillId="0" borderId="14" xfId="0" applyNumberFormat="1" applyFont="1" applyFill="1" applyBorder="1" applyAlignment="1">
      <alignment horizontal="center" vertical="center"/>
    </xf>
    <xf numFmtId="171" fontId="13" fillId="0" borderId="12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/>
    </xf>
    <xf numFmtId="171" fontId="13" fillId="0" borderId="15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horizontal="left" vertical="center"/>
    </xf>
    <xf numFmtId="171" fontId="2" fillId="0" borderId="16" xfId="0" applyNumberFormat="1" applyFont="1" applyFill="1" applyBorder="1" applyAlignment="1">
      <alignment horizontal="center" vertical="center"/>
    </xf>
    <xf numFmtId="171" fontId="2" fillId="0" borderId="16" xfId="60" applyFont="1" applyFill="1" applyBorder="1" applyAlignment="1" applyProtection="1">
      <alignment horizontal="center" vertical="center"/>
      <protection/>
    </xf>
    <xf numFmtId="171" fontId="8" fillId="0" borderId="16" xfId="0" applyNumberFormat="1" applyFont="1" applyFill="1" applyBorder="1" applyAlignment="1">
      <alignment horizontal="center" vertical="center"/>
    </xf>
    <xf numFmtId="0" fontId="8" fillId="35" borderId="16" xfId="0" applyFont="1" applyFill="1" applyBorder="1" applyAlignment="1">
      <alignment horizontal="left" vertical="center"/>
    </xf>
    <xf numFmtId="171" fontId="4" fillId="0" borderId="0" xfId="0" applyNumberFormat="1" applyFont="1" applyAlignment="1">
      <alignment/>
    </xf>
    <xf numFmtId="171" fontId="15" fillId="0" borderId="0" xfId="60" applyFont="1" applyFill="1" applyBorder="1" applyAlignment="1" applyProtection="1">
      <alignment/>
      <protection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4" fontId="1" fillId="0" borderId="0" xfId="0" applyNumberFormat="1" applyFont="1" applyAlignment="1">
      <alignment/>
    </xf>
    <xf numFmtId="0" fontId="0" fillId="0" borderId="0" xfId="0" applyFill="1" applyAlignment="1">
      <alignment/>
    </xf>
    <xf numFmtId="171" fontId="11" fillId="0" borderId="13" xfId="60" applyFont="1" applyFill="1" applyBorder="1" applyAlignment="1" applyProtection="1">
      <alignment horizontal="center" vertical="center"/>
      <protection/>
    </xf>
    <xf numFmtId="171" fontId="9" fillId="0" borderId="11" xfId="60" applyNumberFormat="1" applyFont="1" applyFill="1" applyBorder="1" applyAlignment="1" applyProtection="1">
      <alignment horizontal="center" vertical="center"/>
      <protection/>
    </xf>
    <xf numFmtId="171" fontId="2" fillId="0" borderId="12" xfId="60" applyNumberFormat="1" applyFont="1" applyFill="1" applyBorder="1" applyAlignment="1" applyProtection="1">
      <alignment horizontal="center" vertical="center"/>
      <protection/>
    </xf>
    <xf numFmtId="171" fontId="2" fillId="0" borderId="17" xfId="60" applyNumberFormat="1" applyFont="1" applyFill="1" applyBorder="1" applyAlignment="1" applyProtection="1">
      <alignment horizontal="center" vertical="center"/>
      <protection/>
    </xf>
    <xf numFmtId="171" fontId="11" fillId="0" borderId="12" xfId="0" applyNumberFormat="1" applyFont="1" applyFill="1" applyBorder="1" applyAlignment="1">
      <alignment horizontal="center" vertical="center"/>
    </xf>
    <xf numFmtId="171" fontId="1" fillId="0" borderId="12" xfId="60" applyNumberFormat="1" applyFont="1" applyFill="1" applyBorder="1" applyAlignment="1" applyProtection="1">
      <alignment horizontal="center" vertical="center"/>
      <protection/>
    </xf>
    <xf numFmtId="171" fontId="2" fillId="0" borderId="12" xfId="0" applyNumberFormat="1" applyFont="1" applyFill="1" applyBorder="1" applyAlignment="1">
      <alignment horizontal="center" vertical="center"/>
    </xf>
    <xf numFmtId="171" fontId="9" fillId="0" borderId="16" xfId="0" applyNumberFormat="1" applyFont="1" applyFill="1" applyBorder="1" applyAlignment="1">
      <alignment horizontal="center" vertical="center"/>
    </xf>
    <xf numFmtId="171" fontId="2" fillId="0" borderId="10" xfId="60" applyNumberFormat="1" applyFont="1" applyFill="1" applyBorder="1" applyAlignment="1" applyProtection="1">
      <alignment horizontal="center" vertical="center"/>
      <protection/>
    </xf>
    <xf numFmtId="171" fontId="1" fillId="0" borderId="12" xfId="0" applyNumberFormat="1" applyFont="1" applyFill="1" applyBorder="1" applyAlignment="1">
      <alignment horizontal="right" vertical="center"/>
    </xf>
    <xf numFmtId="170" fontId="1" fillId="0" borderId="0" xfId="0" applyNumberFormat="1" applyFont="1" applyFill="1" applyAlignment="1">
      <alignment/>
    </xf>
    <xf numFmtId="171" fontId="2" fillId="0" borderId="14" xfId="0" applyNumberFormat="1" applyFont="1" applyFill="1" applyBorder="1" applyAlignment="1">
      <alignment horizontal="center" vertical="center"/>
    </xf>
    <xf numFmtId="171" fontId="2" fillId="0" borderId="15" xfId="0" applyNumberFormat="1" applyFont="1" applyFill="1" applyBorder="1" applyAlignment="1">
      <alignment horizontal="center" vertical="center"/>
    </xf>
    <xf numFmtId="171" fontId="2" fillId="0" borderId="11" xfId="6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9" fillId="0" borderId="0" xfId="0" applyFont="1" applyBorder="1" applyAlignment="1">
      <alignment horizontal="center"/>
    </xf>
    <xf numFmtId="171" fontId="1" fillId="0" borderId="0" xfId="0" applyNumberFormat="1" applyFont="1" applyFill="1" applyBorder="1" applyAlignment="1">
      <alignment horizontal="center" vertical="center"/>
    </xf>
    <xf numFmtId="171" fontId="2" fillId="0" borderId="18" xfId="0" applyNumberFormat="1" applyFont="1" applyFill="1" applyBorder="1" applyAlignment="1">
      <alignment horizontal="center" vertical="center"/>
    </xf>
    <xf numFmtId="171" fontId="2" fillId="0" borderId="19" xfId="60" applyFont="1" applyFill="1" applyBorder="1" applyAlignment="1" applyProtection="1">
      <alignment horizontal="center" vertical="center"/>
      <protection/>
    </xf>
    <xf numFmtId="171" fontId="2" fillId="0" borderId="20" xfId="0" applyNumberFormat="1" applyFont="1" applyFill="1" applyBorder="1" applyAlignment="1">
      <alignment horizontal="center" vertical="center"/>
    </xf>
    <xf numFmtId="43" fontId="4" fillId="0" borderId="0" xfId="0" applyNumberFormat="1" applyFont="1" applyAlignment="1">
      <alignment/>
    </xf>
    <xf numFmtId="43" fontId="1" fillId="0" borderId="0" xfId="0" applyNumberFormat="1" applyFont="1" applyAlignment="1">
      <alignment/>
    </xf>
    <xf numFmtId="171" fontId="2" fillId="0" borderId="21" xfId="60" applyFont="1" applyFill="1" applyBorder="1" applyAlignment="1" applyProtection="1">
      <alignment horizontal="center" vertical="center"/>
      <protection/>
    </xf>
    <xf numFmtId="171" fontId="1" fillId="34" borderId="22" xfId="60" applyFont="1" applyFill="1" applyBorder="1" applyAlignment="1" applyProtection="1">
      <alignment horizontal="center" vertical="center"/>
      <protection/>
    </xf>
    <xf numFmtId="171" fontId="1" fillId="0" borderId="22" xfId="60" applyFont="1" applyFill="1" applyBorder="1" applyAlignment="1" applyProtection="1">
      <alignment horizontal="center" vertical="center"/>
      <protection/>
    </xf>
    <xf numFmtId="171" fontId="1" fillId="0" borderId="22" xfId="60" applyFont="1" applyFill="1" applyBorder="1" applyAlignment="1" applyProtection="1">
      <alignment wrapText="1"/>
      <protection/>
    </xf>
    <xf numFmtId="0" fontId="6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vertical="center" wrapText="1"/>
    </xf>
    <xf numFmtId="171" fontId="13" fillId="0" borderId="0" xfId="0" applyNumberFormat="1" applyFont="1" applyFill="1" applyBorder="1" applyAlignment="1">
      <alignment horizontal="center" vertical="center"/>
    </xf>
    <xf numFmtId="171" fontId="2" fillId="0" borderId="24" xfId="60" applyNumberFormat="1" applyFont="1" applyFill="1" applyBorder="1" applyAlignment="1" applyProtection="1">
      <alignment horizontal="center" vertical="center"/>
      <protection/>
    </xf>
    <xf numFmtId="171" fontId="1" fillId="0" borderId="25" xfId="0" applyNumberFormat="1" applyFont="1" applyFill="1" applyBorder="1" applyAlignment="1">
      <alignment horizontal="center" vertical="center"/>
    </xf>
    <xf numFmtId="171" fontId="2" fillId="0" borderId="25" xfId="0" applyNumberFormat="1" applyFont="1" applyFill="1" applyBorder="1" applyAlignment="1">
      <alignment horizontal="center" vertical="center"/>
    </xf>
    <xf numFmtId="171" fontId="13" fillId="0" borderId="25" xfId="0" applyNumberFormat="1" applyFont="1" applyFill="1" applyBorder="1" applyAlignment="1">
      <alignment horizontal="center" vertical="center"/>
    </xf>
    <xf numFmtId="171" fontId="13" fillId="0" borderId="26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27" xfId="0" applyFont="1" applyBorder="1" applyAlignment="1">
      <alignment horizontal="left"/>
    </xf>
    <xf numFmtId="0" fontId="4" fillId="35" borderId="16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 wrapText="1"/>
    </xf>
    <xf numFmtId="0" fontId="5" fillId="35" borderId="16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6" fillId="36" borderId="28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7" fillId="35" borderId="16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/>
    </xf>
    <xf numFmtId="0" fontId="5" fillId="37" borderId="12" xfId="0" applyFont="1" applyFill="1" applyBorder="1" applyAlignment="1">
      <alignment horizontal="center" vertical="center"/>
    </xf>
    <xf numFmtId="0" fontId="5" fillId="37" borderId="15" xfId="0" applyFont="1" applyFill="1" applyBorder="1" applyAlignment="1">
      <alignment horizontal="center" vertical="center"/>
    </xf>
    <xf numFmtId="0" fontId="5" fillId="37" borderId="29" xfId="0" applyFont="1" applyFill="1" applyBorder="1" applyAlignment="1">
      <alignment horizontal="center" vertical="center"/>
    </xf>
    <xf numFmtId="0" fontId="5" fillId="37" borderId="23" xfId="0" applyFont="1" applyFill="1" applyBorder="1" applyAlignment="1">
      <alignment horizontal="center" vertical="center"/>
    </xf>
    <xf numFmtId="0" fontId="5" fillId="37" borderId="3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00A9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571500</xdr:colOff>
      <xdr:row>0</xdr:row>
      <xdr:rowOff>38100</xdr:rowOff>
    </xdr:from>
    <xdr:to>
      <xdr:col>5</xdr:col>
      <xdr:colOff>295275</xdr:colOff>
      <xdr:row>2</xdr:row>
      <xdr:rowOff>123825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38100"/>
          <a:ext cx="7429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arquivo-01\Departamento%20do%20Funajuris\CONTABILIDADE%202022\LRF%20-%20BIMESTRAL%20-%202022\NOVEMBRO%20E%20DEZEMBRO\LRF-INCISO%20_I_Al&#237;neas_a%20e%20b_NOVEMBRO%20E%20DEZEMBRO_2022_ANEXO%20I%20-%20Funajur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</sheetNames>
    <sheetDataSet>
      <sheetData sheetId="0">
        <row r="66">
          <cell r="F66">
            <v>618293837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Q69"/>
  <sheetViews>
    <sheetView tabSelected="1" zoomScale="136" zoomScaleNormal="136" zoomScalePageLayoutView="0" workbookViewId="0" topLeftCell="B8">
      <selection activeCell="K16" sqref="K16:K17"/>
    </sheetView>
  </sheetViews>
  <sheetFormatPr defaultColWidth="9.140625" defaultRowHeight="12.75"/>
  <cols>
    <col min="1" max="1" width="18.421875" style="0" customWidth="1"/>
    <col min="2" max="2" width="16.7109375" style="0" customWidth="1"/>
    <col min="3" max="3" width="15.7109375" style="0" customWidth="1"/>
    <col min="4" max="4" width="12.421875" style="0" customWidth="1"/>
    <col min="5" max="5" width="15.28125" style="0" customWidth="1"/>
    <col min="6" max="7" width="12.421875" style="0" customWidth="1"/>
    <col min="8" max="8" width="13.421875" style="0" customWidth="1"/>
    <col min="9" max="11" width="16.7109375" style="0" customWidth="1"/>
    <col min="12" max="12" width="14.00390625" style="0" customWidth="1"/>
    <col min="13" max="13" width="17.7109375" style="1" customWidth="1"/>
    <col min="14" max="14" width="23.8515625" style="1" customWidth="1"/>
    <col min="15" max="15" width="23.421875" style="2" customWidth="1"/>
    <col min="16" max="16" width="14.00390625" style="0" customWidth="1"/>
  </cols>
  <sheetData>
    <row r="1" ht="13.5" customHeight="1"/>
    <row r="2" ht="13.5" customHeight="1"/>
    <row r="3" ht="13.5" customHeight="1"/>
    <row r="4" spans="1:12" ht="9.75" customHeight="1">
      <c r="A4" s="89" t="s">
        <v>0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</row>
    <row r="5" spans="1:12" ht="9.75" customHeight="1">
      <c r="A5" s="89" t="s">
        <v>1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1:12" ht="12.75" customHeight="1">
      <c r="A6" s="89" t="s">
        <v>2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12" ht="9.75" customHeight="1">
      <c r="A7" s="89" t="s">
        <v>3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1:12" ht="15.75" customHeight="1">
      <c r="A8" s="90" t="s">
        <v>4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</row>
    <row r="9" spans="1:12" ht="13.5" customHeight="1">
      <c r="A9" s="90" t="s">
        <v>5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</row>
    <row r="10" spans="1:12" ht="13.5" customHeight="1">
      <c r="A10" s="90" t="s">
        <v>6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</row>
    <row r="11" spans="1:13" ht="13.5" customHeight="1">
      <c r="A11" s="90" t="s">
        <v>7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3"/>
    </row>
    <row r="12" spans="7:13" ht="27.75" customHeight="1">
      <c r="G12" s="88"/>
      <c r="H12" s="53"/>
      <c r="I12" s="53"/>
      <c r="J12" s="53"/>
      <c r="K12" s="53"/>
      <c r="L12" s="68"/>
      <c r="M12" s="3"/>
    </row>
    <row r="13" spans="1:12" ht="12.75">
      <c r="A13" s="91" t="s">
        <v>8</v>
      </c>
      <c r="B13" s="91"/>
      <c r="C13" s="91"/>
      <c r="D13" s="91"/>
      <c r="E13" s="4"/>
      <c r="F13" s="4"/>
      <c r="G13" s="88"/>
      <c r="H13" s="88"/>
      <c r="I13" s="88"/>
      <c r="J13" s="88"/>
      <c r="K13" s="88"/>
      <c r="L13" s="4"/>
    </row>
    <row r="14" spans="1:12" ht="12.75" customHeight="1">
      <c r="A14" s="92" t="s">
        <v>9</v>
      </c>
      <c r="B14" s="93" t="s">
        <v>10</v>
      </c>
      <c r="C14" s="93" t="s">
        <v>11</v>
      </c>
      <c r="D14" s="93" t="s">
        <v>12</v>
      </c>
      <c r="E14" s="94" t="s">
        <v>13</v>
      </c>
      <c r="F14" s="94"/>
      <c r="G14" s="99" t="s">
        <v>41</v>
      </c>
      <c r="H14" s="95" t="s">
        <v>14</v>
      </c>
      <c r="I14" s="95"/>
      <c r="J14" s="99" t="s">
        <v>40</v>
      </c>
      <c r="K14" s="102" t="s">
        <v>37</v>
      </c>
      <c r="L14" s="96" t="s">
        <v>39</v>
      </c>
    </row>
    <row r="15" spans="1:12" ht="12.75">
      <c r="A15" s="92"/>
      <c r="B15" s="93"/>
      <c r="C15" s="93"/>
      <c r="D15" s="93"/>
      <c r="E15" s="94"/>
      <c r="F15" s="94"/>
      <c r="G15" s="100"/>
      <c r="H15" s="94" t="s">
        <v>15</v>
      </c>
      <c r="I15" s="94"/>
      <c r="J15" s="100"/>
      <c r="K15" s="103"/>
      <c r="L15" s="96"/>
    </row>
    <row r="16" spans="1:12" ht="18.75" customHeight="1">
      <c r="A16" s="92"/>
      <c r="B16" s="93"/>
      <c r="C16" s="93"/>
      <c r="D16" s="93"/>
      <c r="E16" s="98" t="s">
        <v>16</v>
      </c>
      <c r="F16" s="98" t="s">
        <v>17</v>
      </c>
      <c r="G16" s="100"/>
      <c r="H16" s="98" t="s">
        <v>18</v>
      </c>
      <c r="I16" s="98" t="s">
        <v>19</v>
      </c>
      <c r="J16" s="100"/>
      <c r="K16" s="103" t="s">
        <v>38</v>
      </c>
      <c r="L16" s="96"/>
    </row>
    <row r="17" spans="1:12" ht="14.25" customHeight="1">
      <c r="A17" s="92"/>
      <c r="B17" s="93"/>
      <c r="C17" s="93"/>
      <c r="D17" s="93"/>
      <c r="E17" s="98"/>
      <c r="F17" s="98"/>
      <c r="G17" s="101"/>
      <c r="H17" s="98"/>
      <c r="I17" s="98"/>
      <c r="J17" s="101"/>
      <c r="K17" s="104"/>
      <c r="L17" s="96"/>
    </row>
    <row r="18" spans="1:12" ht="14.25" customHeight="1" hidden="1">
      <c r="A18" s="5" t="s">
        <v>20</v>
      </c>
      <c r="B18" s="6">
        <v>171788171.54</v>
      </c>
      <c r="C18" s="7">
        <v>8916361.99</v>
      </c>
      <c r="D18" s="8">
        <v>180704533.53</v>
      </c>
      <c r="E18" s="9"/>
      <c r="F18" s="10"/>
      <c r="G18" s="10"/>
      <c r="H18" s="11"/>
      <c r="I18" s="12"/>
      <c r="J18" s="12"/>
      <c r="K18" s="81"/>
      <c r="L18" s="80"/>
    </row>
    <row r="19" spans="1:12" ht="14.25" customHeight="1" hidden="1">
      <c r="A19" s="13"/>
      <c r="B19" s="14"/>
      <c r="C19" s="15"/>
      <c r="D19" s="16"/>
      <c r="E19" s="12"/>
      <c r="F19" s="10"/>
      <c r="G19" s="10"/>
      <c r="H19" s="11"/>
      <c r="I19" s="12"/>
      <c r="J19" s="12"/>
      <c r="K19" s="81"/>
      <c r="L19" s="80"/>
    </row>
    <row r="20" spans="1:12" ht="20.25" customHeight="1" hidden="1">
      <c r="A20" s="13"/>
      <c r="B20" s="14"/>
      <c r="C20" s="15"/>
      <c r="D20" s="16"/>
      <c r="E20" s="12"/>
      <c r="F20" s="10"/>
      <c r="G20" s="10"/>
      <c r="H20" s="11"/>
      <c r="I20" s="12"/>
      <c r="J20" s="12"/>
      <c r="K20" s="81"/>
      <c r="L20" s="80"/>
    </row>
    <row r="21" spans="1:12" ht="20.25" customHeight="1" hidden="1">
      <c r="A21" s="13"/>
      <c r="B21" s="14"/>
      <c r="C21" s="15"/>
      <c r="D21" s="16"/>
      <c r="E21" s="12"/>
      <c r="F21" s="10"/>
      <c r="G21" s="10"/>
      <c r="H21" s="11"/>
      <c r="I21" s="12"/>
      <c r="J21" s="12"/>
      <c r="K21" s="81"/>
      <c r="L21" s="80"/>
    </row>
    <row r="22" spans="1:16" ht="18" customHeight="1">
      <c r="A22" s="17" t="s">
        <v>20</v>
      </c>
      <c r="B22" s="55">
        <f aca="true" t="shared" si="0" ref="B22:L22">B24+B25+B26</f>
        <v>286000910</v>
      </c>
      <c r="C22" s="56">
        <f t="shared" si="0"/>
        <v>43763663.71</v>
      </c>
      <c r="D22" s="57">
        <f t="shared" si="0"/>
        <v>329764573.71</v>
      </c>
      <c r="E22" s="62">
        <f t="shared" si="0"/>
        <v>20901908.03</v>
      </c>
      <c r="F22" s="62">
        <f t="shared" si="0"/>
        <v>294671101.29</v>
      </c>
      <c r="G22" s="62">
        <f t="shared" si="0"/>
        <v>35093472.42</v>
      </c>
      <c r="H22" s="67">
        <f t="shared" si="0"/>
        <v>62349274.6</v>
      </c>
      <c r="I22" s="62">
        <f t="shared" si="0"/>
        <v>226631091.19</v>
      </c>
      <c r="J22" s="67">
        <f>J24+J25+J26</f>
        <v>103133482.52</v>
      </c>
      <c r="K22" s="83">
        <f>K24+K25+K26</f>
        <v>218107808.96</v>
      </c>
      <c r="L22" s="76">
        <f t="shared" si="0"/>
        <v>68040010.1</v>
      </c>
      <c r="N22" s="64"/>
      <c r="O22" s="18"/>
      <c r="P22" s="25"/>
    </row>
    <row r="23" spans="1:14" ht="15.75" customHeight="1" hidden="1">
      <c r="A23" s="19"/>
      <c r="B23" s="58"/>
      <c r="C23" s="59"/>
      <c r="D23" s="27">
        <f>-B23-C23</f>
        <v>0</v>
      </c>
      <c r="E23" s="27"/>
      <c r="F23" s="20"/>
      <c r="G23" s="21"/>
      <c r="H23" s="21"/>
      <c r="I23" s="27"/>
      <c r="J23" s="28"/>
      <c r="K23" s="84"/>
      <c r="L23" s="77">
        <f>F23-I23</f>
        <v>0</v>
      </c>
      <c r="N23" s="64"/>
    </row>
    <row r="24" spans="1:15" ht="21.75" customHeight="1">
      <c r="A24" s="22" t="s">
        <v>21</v>
      </c>
      <c r="B24" s="27">
        <v>12000</v>
      </c>
      <c r="C24" s="27">
        <v>48000</v>
      </c>
      <c r="D24" s="27">
        <f>B24+C24</f>
        <v>60000</v>
      </c>
      <c r="E24" s="27">
        <f>0</f>
        <v>0</v>
      </c>
      <c r="F24" s="27">
        <f>E24+60000</f>
        <v>60000</v>
      </c>
      <c r="G24" s="28">
        <f>D24-F24</f>
        <v>0</v>
      </c>
      <c r="H24" s="28">
        <v>0</v>
      </c>
      <c r="I24" s="27">
        <f>H24+60000</f>
        <v>60000</v>
      </c>
      <c r="J24" s="28">
        <f>D24-I24</f>
        <v>0</v>
      </c>
      <c r="K24" s="84">
        <v>60000</v>
      </c>
      <c r="L24" s="78">
        <v>0</v>
      </c>
      <c r="N24" s="64"/>
      <c r="O24" s="18"/>
    </row>
    <row r="25" spans="1:17" ht="15.75" customHeight="1">
      <c r="A25" s="23" t="s">
        <v>22</v>
      </c>
      <c r="B25" s="27">
        <v>285155910</v>
      </c>
      <c r="C25" s="27">
        <f>79621531.14-35857867.43-48000</f>
        <v>43715663.71</v>
      </c>
      <c r="D25" s="27">
        <f>B25+C25</f>
        <v>328871573.71</v>
      </c>
      <c r="E25" s="63">
        <f>20903724.63</f>
        <v>20903724.63</v>
      </c>
      <c r="F25" s="27">
        <f>E25+273583248.55</f>
        <v>294486973.18</v>
      </c>
      <c r="G25" s="28">
        <f>D25-F25</f>
        <v>34384600.53</v>
      </c>
      <c r="H25" s="28">
        <v>62338634.1</v>
      </c>
      <c r="I25" s="27">
        <f>H25+164154235.55</f>
        <v>226492869.65</v>
      </c>
      <c r="J25" s="28">
        <f>D25-I25</f>
        <v>102378704.06</v>
      </c>
      <c r="K25" s="84">
        <v>217970557.07</v>
      </c>
      <c r="L25" s="79">
        <v>67994103.53</v>
      </c>
      <c r="N25" s="64"/>
      <c r="O25" s="18"/>
      <c r="P25" s="24"/>
      <c r="Q25" s="25"/>
    </row>
    <row r="26" spans="1:17" ht="28.5" customHeight="1">
      <c r="A26" s="23" t="s">
        <v>23</v>
      </c>
      <c r="B26" s="27">
        <v>833000</v>
      </c>
      <c r="C26" s="27">
        <v>0</v>
      </c>
      <c r="D26" s="27">
        <f>B26+C26</f>
        <v>833000</v>
      </c>
      <c r="E26" s="27">
        <f>-125944.71+124128.11</f>
        <v>-1816.6</v>
      </c>
      <c r="F26" s="27">
        <f>125944.71+E26</f>
        <v>124128.11</v>
      </c>
      <c r="G26" s="28">
        <f>D26-F26</f>
        <v>708871.89</v>
      </c>
      <c r="H26" s="28">
        <f>10640.5</f>
        <v>10640.5</v>
      </c>
      <c r="I26" s="27">
        <f>H26+67581.04</f>
        <v>78221.54</v>
      </c>
      <c r="J26" s="28">
        <f>D26-I26</f>
        <v>754778.46</v>
      </c>
      <c r="K26" s="84">
        <v>77251.89</v>
      </c>
      <c r="L26" s="78">
        <v>45906.57</v>
      </c>
      <c r="N26" s="64"/>
      <c r="O26" s="18"/>
      <c r="P26" s="24"/>
      <c r="Q26" s="25"/>
    </row>
    <row r="27" spans="1:15" ht="14.25" customHeight="1">
      <c r="A27" s="26"/>
      <c r="B27" s="27"/>
      <c r="C27" s="27"/>
      <c r="D27" s="27"/>
      <c r="E27" s="27"/>
      <c r="F27" s="27"/>
      <c r="G27" s="28"/>
      <c r="H27" s="28"/>
      <c r="I27" s="27"/>
      <c r="J27" s="70"/>
      <c r="K27" s="84"/>
      <c r="L27" s="78" t="s">
        <v>24</v>
      </c>
      <c r="N27" s="64"/>
      <c r="O27" s="18"/>
    </row>
    <row r="28" spans="1:14" ht="15.75" customHeight="1">
      <c r="A28" s="30" t="s">
        <v>25</v>
      </c>
      <c r="B28" s="60">
        <f>B29+B31</f>
        <v>20465000</v>
      </c>
      <c r="C28" s="60">
        <f>C29</f>
        <v>80786336.29</v>
      </c>
      <c r="D28" s="60">
        <f aca="true" t="shared" si="1" ref="D28:L28">D29+D31</f>
        <v>101251336.29</v>
      </c>
      <c r="E28" s="60">
        <f t="shared" si="1"/>
        <v>26929530.56</v>
      </c>
      <c r="F28" s="60">
        <f t="shared" si="1"/>
        <v>99104742.94</v>
      </c>
      <c r="G28" s="60">
        <f t="shared" si="1"/>
        <v>2146593.35</v>
      </c>
      <c r="H28" s="65">
        <f t="shared" si="1"/>
        <v>8541497.63</v>
      </c>
      <c r="I28" s="60">
        <f t="shared" si="1"/>
        <v>49064653.8</v>
      </c>
      <c r="J28" s="65">
        <f t="shared" si="1"/>
        <v>52186682.49</v>
      </c>
      <c r="K28" s="85">
        <f t="shared" si="1"/>
        <v>48541338.65</v>
      </c>
      <c r="L28" s="78">
        <f t="shared" si="1"/>
        <v>50040089.14</v>
      </c>
      <c r="N28" s="31"/>
    </row>
    <row r="29" spans="1:16" ht="24.75" customHeight="1">
      <c r="A29" s="32" t="s">
        <v>26</v>
      </c>
      <c r="B29" s="27">
        <v>20442600</v>
      </c>
      <c r="C29" s="27">
        <f>97447181.73-16660845.44</f>
        <v>80786336.29</v>
      </c>
      <c r="D29" s="27">
        <f>B29+C29</f>
        <v>101228936.29</v>
      </c>
      <c r="E29" s="27">
        <v>26929530.56</v>
      </c>
      <c r="F29" s="27">
        <f>E29+72175212.38</f>
        <v>99104742.94</v>
      </c>
      <c r="G29" s="28">
        <f>D29-F29</f>
        <v>2124193.35</v>
      </c>
      <c r="H29" s="28">
        <v>8541497.63</v>
      </c>
      <c r="I29" s="27">
        <f>H29+40523156.17</f>
        <v>49064653.8</v>
      </c>
      <c r="J29" s="70">
        <f>D29-I29</f>
        <v>52164282.49</v>
      </c>
      <c r="K29" s="84">
        <v>48541338.65</v>
      </c>
      <c r="L29" s="78">
        <v>50040089.14</v>
      </c>
      <c r="P29" s="24"/>
    </row>
    <row r="30" spans="1:12" ht="15.75" customHeight="1" hidden="1">
      <c r="A30" s="19"/>
      <c r="B30" s="27"/>
      <c r="C30" s="27"/>
      <c r="D30" s="27">
        <v>0</v>
      </c>
      <c r="E30" s="27"/>
      <c r="F30" s="27"/>
      <c r="G30" s="28">
        <f>D30-F30</f>
        <v>0</v>
      </c>
      <c r="H30" s="35"/>
      <c r="I30" s="36"/>
      <c r="J30" s="70">
        <f>D30-I30</f>
        <v>0</v>
      </c>
      <c r="K30" s="84"/>
      <c r="L30" s="29">
        <f>F30-I30</f>
        <v>0</v>
      </c>
    </row>
    <row r="31" spans="1:12" ht="21" customHeight="1">
      <c r="A31" s="33" t="s">
        <v>27</v>
      </c>
      <c r="B31" s="27">
        <v>22400</v>
      </c>
      <c r="C31" s="27">
        <v>0</v>
      </c>
      <c r="D31" s="27">
        <f>B31+C31</f>
        <v>22400</v>
      </c>
      <c r="E31" s="27">
        <v>0</v>
      </c>
      <c r="F31" s="60">
        <f>E31</f>
        <v>0</v>
      </c>
      <c r="G31" s="28">
        <f>D31-F31</f>
        <v>22400</v>
      </c>
      <c r="H31" s="35">
        <v>0</v>
      </c>
      <c r="I31" s="36">
        <v>0</v>
      </c>
      <c r="J31" s="70">
        <f>D31-I31</f>
        <v>22400</v>
      </c>
      <c r="K31" s="84">
        <v>0</v>
      </c>
      <c r="L31" s="29">
        <v>0</v>
      </c>
    </row>
    <row r="32" spans="1:16" ht="12" customHeight="1">
      <c r="A32" s="34"/>
      <c r="B32" s="27"/>
      <c r="C32" s="27"/>
      <c r="D32" s="27"/>
      <c r="E32" s="27"/>
      <c r="F32" s="27"/>
      <c r="G32" s="28"/>
      <c r="H32" s="35"/>
      <c r="I32" s="36"/>
      <c r="J32" s="82"/>
      <c r="K32" s="86"/>
      <c r="L32" s="29"/>
      <c r="P32" s="24"/>
    </row>
    <row r="33" spans="1:12" ht="12" customHeight="1">
      <c r="A33" s="37"/>
      <c r="B33" s="27"/>
      <c r="C33" s="27"/>
      <c r="D33" s="27"/>
      <c r="E33" s="27"/>
      <c r="F33" s="27"/>
      <c r="G33" s="28"/>
      <c r="H33" s="35"/>
      <c r="I33" s="36"/>
      <c r="J33" s="82"/>
      <c r="K33" s="86"/>
      <c r="L33" s="54"/>
    </row>
    <row r="34" spans="1:12" ht="12" customHeight="1">
      <c r="A34" s="26"/>
      <c r="B34" s="27"/>
      <c r="C34" s="27"/>
      <c r="D34" s="27"/>
      <c r="E34" s="27"/>
      <c r="F34" s="27"/>
      <c r="G34" s="28"/>
      <c r="H34" s="35"/>
      <c r="I34" s="38"/>
      <c r="J34" s="82"/>
      <c r="K34" s="87"/>
      <c r="L34" s="54"/>
    </row>
    <row r="35" spans="1:15" ht="15.75" customHeight="1">
      <c r="A35" s="39" t="s">
        <v>28</v>
      </c>
      <c r="B35" s="40">
        <f aca="true" t="shared" si="2" ref="B35:L35">B22+B28</f>
        <v>306465910</v>
      </c>
      <c r="C35" s="40">
        <f t="shared" si="2"/>
        <v>124550000</v>
      </c>
      <c r="D35" s="40">
        <f t="shared" si="2"/>
        <v>431015910</v>
      </c>
      <c r="E35" s="40">
        <f t="shared" si="2"/>
        <v>47831438.59</v>
      </c>
      <c r="F35" s="40">
        <f t="shared" si="2"/>
        <v>393775844.23</v>
      </c>
      <c r="G35" s="40">
        <f t="shared" si="2"/>
        <v>37240065.77</v>
      </c>
      <c r="H35" s="40">
        <f t="shared" si="2"/>
        <v>70890772.23</v>
      </c>
      <c r="I35" s="71">
        <f t="shared" si="2"/>
        <v>275695744.99</v>
      </c>
      <c r="J35" s="73">
        <f t="shared" si="2"/>
        <v>155320165.01</v>
      </c>
      <c r="K35" s="73">
        <f t="shared" si="2"/>
        <v>266649147.61</v>
      </c>
      <c r="L35" s="72">
        <f t="shared" si="2"/>
        <v>118080099.24</v>
      </c>
      <c r="N35" s="64"/>
      <c r="O35" s="18"/>
    </row>
    <row r="36" spans="1:15" ht="15.75" customHeight="1">
      <c r="A36" s="39" t="s">
        <v>29</v>
      </c>
      <c r="B36" s="40">
        <v>0</v>
      </c>
      <c r="C36" s="42">
        <v>0</v>
      </c>
      <c r="D36" s="40">
        <v>0</v>
      </c>
      <c r="E36" s="40"/>
      <c r="F36" s="40"/>
      <c r="G36" s="40"/>
      <c r="H36" s="40"/>
      <c r="I36" s="40">
        <f>'[1]Plan1'!$F$66-I35</f>
        <v>342598092.01</v>
      </c>
      <c r="J36" s="66"/>
      <c r="K36" s="66"/>
      <c r="L36" s="41">
        <v>0</v>
      </c>
      <c r="N36" s="31"/>
      <c r="O36" s="18"/>
    </row>
    <row r="37" spans="1:12" ht="15.75" customHeight="1">
      <c r="A37" s="43" t="s">
        <v>30</v>
      </c>
      <c r="B37" s="40">
        <f>B35+B36</f>
        <v>306465910</v>
      </c>
      <c r="C37" s="61">
        <f>C35+C36</f>
        <v>124550000</v>
      </c>
      <c r="D37" s="40">
        <f>D35+D36</f>
        <v>431015910</v>
      </c>
      <c r="E37" s="40">
        <f>E35</f>
        <v>47831438.59</v>
      </c>
      <c r="F37" s="40">
        <f>F35</f>
        <v>393775844.23</v>
      </c>
      <c r="G37" s="40">
        <f>G35</f>
        <v>37240065.77</v>
      </c>
      <c r="H37" s="40">
        <f>H35</f>
        <v>70890772.23</v>
      </c>
      <c r="I37" s="40">
        <f>I35+I36</f>
        <v>618293837</v>
      </c>
      <c r="J37" s="40">
        <f>J35+J36</f>
        <v>155320165.01</v>
      </c>
      <c r="K37" s="40"/>
      <c r="L37" s="41">
        <f>L35</f>
        <v>118080099.24</v>
      </c>
    </row>
    <row r="38" spans="1:15" ht="12.75">
      <c r="A38" s="4"/>
      <c r="B38" s="4"/>
      <c r="C38" s="4"/>
      <c r="D38" s="4"/>
      <c r="E38" s="4"/>
      <c r="F38" s="4"/>
      <c r="G38" s="4"/>
      <c r="H38" s="4"/>
      <c r="I38" s="44"/>
      <c r="J38" s="44"/>
      <c r="K38" s="44"/>
      <c r="L38" s="4"/>
      <c r="O38" s="18"/>
    </row>
    <row r="39" spans="1:12" ht="12.75" hidden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2.75" hidden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5" ht="17.25" customHeight="1">
      <c r="A41" s="105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O41" s="18"/>
    </row>
    <row r="42" spans="1:12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74"/>
      <c r="L42" s="74"/>
    </row>
    <row r="43" spans="1:15" s="46" customFormat="1" ht="12">
      <c r="A43" s="97" t="s">
        <v>31</v>
      </c>
      <c r="B43" s="97"/>
      <c r="C43" s="97"/>
      <c r="D43" s="97" t="s">
        <v>32</v>
      </c>
      <c r="E43" s="97"/>
      <c r="F43" s="97"/>
      <c r="G43" s="69"/>
      <c r="H43" s="97" t="s">
        <v>33</v>
      </c>
      <c r="I43" s="97"/>
      <c r="J43" s="97"/>
      <c r="K43" s="97"/>
      <c r="L43" s="97"/>
      <c r="M43" s="1"/>
      <c r="N43" s="1"/>
      <c r="O43" s="45"/>
    </row>
    <row r="44" spans="1:15" s="47" customFormat="1" ht="12.75">
      <c r="A44" s="97" t="s">
        <v>34</v>
      </c>
      <c r="B44" s="97"/>
      <c r="C44" s="97"/>
      <c r="D44" s="97" t="s">
        <v>35</v>
      </c>
      <c r="E44" s="97"/>
      <c r="F44" s="97"/>
      <c r="G44" s="69"/>
      <c r="H44" s="97" t="s">
        <v>36</v>
      </c>
      <c r="I44" s="97"/>
      <c r="J44" s="97"/>
      <c r="K44" s="97"/>
      <c r="L44" s="97"/>
      <c r="M44" s="1"/>
      <c r="N44" s="1"/>
      <c r="O44" s="18"/>
    </row>
    <row r="45" spans="1:12" ht="12.75">
      <c r="A45" s="4"/>
      <c r="B45" s="4"/>
      <c r="C45" s="4"/>
      <c r="D45" s="48"/>
      <c r="E45" s="48"/>
      <c r="F45" s="48"/>
      <c r="G45" s="48"/>
      <c r="H45" s="4"/>
      <c r="I45" s="4"/>
      <c r="J45" s="4"/>
      <c r="K45" s="4"/>
      <c r="L45" s="4"/>
    </row>
    <row r="46" spans="1:16" ht="12.75">
      <c r="A46" s="49"/>
      <c r="B46" s="49"/>
      <c r="C46" s="49"/>
      <c r="D46" s="49"/>
      <c r="E46" s="49"/>
      <c r="F46" s="49"/>
      <c r="G46" s="49"/>
      <c r="H46" s="75"/>
      <c r="I46" s="49"/>
      <c r="J46" s="49"/>
      <c r="K46" s="49"/>
      <c r="L46" s="49"/>
      <c r="P46" s="24"/>
    </row>
    <row r="47" spans="1:12" ht="12.7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</row>
    <row r="48" spans="1:12" ht="12.7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</row>
    <row r="49" spans="1:12" ht="12.75">
      <c r="A49" s="49"/>
      <c r="B49" s="49"/>
      <c r="C49" s="49"/>
      <c r="D49" s="50"/>
      <c r="E49" s="50"/>
      <c r="F49" s="49"/>
      <c r="G49" s="49"/>
      <c r="H49" s="50"/>
      <c r="I49" s="49"/>
      <c r="J49" s="49"/>
      <c r="K49" s="49"/>
      <c r="L49" s="49"/>
    </row>
    <row r="50" spans="1:12" ht="12.75">
      <c r="A50" s="49"/>
      <c r="B50" s="49"/>
      <c r="C50" s="49"/>
      <c r="D50" s="49"/>
      <c r="E50" s="50"/>
      <c r="F50" s="49"/>
      <c r="G50" s="49"/>
      <c r="H50" s="49"/>
      <c r="I50" s="49"/>
      <c r="J50" s="49"/>
      <c r="K50" s="49"/>
      <c r="L50" s="49"/>
    </row>
    <row r="51" spans="1:12" ht="12.75">
      <c r="A51" s="49"/>
      <c r="B51" s="49"/>
      <c r="C51" s="49"/>
      <c r="D51" s="49"/>
      <c r="E51" s="51"/>
      <c r="F51" s="49"/>
      <c r="G51" s="49"/>
      <c r="H51" s="49"/>
      <c r="I51" s="49"/>
      <c r="J51" s="49"/>
      <c r="K51" s="49"/>
      <c r="L51" s="49"/>
    </row>
    <row r="52" spans="1:12" ht="12.7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</row>
    <row r="53" spans="1:12" ht="12.7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</row>
    <row r="54" spans="1:12" ht="12.75">
      <c r="A54" s="49"/>
      <c r="B54" s="49"/>
      <c r="C54" s="49"/>
      <c r="D54" s="49"/>
      <c r="E54" s="52"/>
      <c r="F54" s="49"/>
      <c r="G54" s="49"/>
      <c r="H54" s="49"/>
      <c r="I54" s="49"/>
      <c r="J54" s="49"/>
      <c r="K54" s="49"/>
      <c r="L54" s="49"/>
    </row>
    <row r="55" spans="1:12" ht="12.7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</row>
    <row r="56" spans="1:12" ht="12.7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</row>
    <row r="57" spans="1:12" ht="12.7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</row>
    <row r="58" spans="1:12" ht="12.75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</row>
    <row r="59" spans="1:12" ht="12.7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</row>
    <row r="60" spans="1:12" ht="12.75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</row>
    <row r="61" spans="1:12" ht="12.7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</row>
    <row r="62" spans="1:12" ht="12.7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</row>
    <row r="63" spans="1:12" ht="12.7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</row>
    <row r="64" spans="1:12" ht="12.7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</row>
    <row r="65" spans="1:12" ht="12.75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</row>
    <row r="66" spans="1:12" ht="12.75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</row>
    <row r="67" spans="1:12" ht="12.75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</row>
    <row r="68" spans="1:12" ht="12.75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</row>
    <row r="69" spans="1:12" ht="12.75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</row>
  </sheetData>
  <sheetProtection selectLockedCells="1" selectUnlockedCells="1"/>
  <mergeCells count="32">
    <mergeCell ref="K16:K17"/>
    <mergeCell ref="J14:J17"/>
    <mergeCell ref="A41:L41"/>
    <mergeCell ref="A43:C43"/>
    <mergeCell ref="D43:F43"/>
    <mergeCell ref="H43:L43"/>
    <mergeCell ref="A44:C44"/>
    <mergeCell ref="D44:F44"/>
    <mergeCell ref="H44:L44"/>
    <mergeCell ref="H15:I15"/>
    <mergeCell ref="E16:E17"/>
    <mergeCell ref="F16:F17"/>
    <mergeCell ref="H16:H17"/>
    <mergeCell ref="I16:I17"/>
    <mergeCell ref="G14:G17"/>
    <mergeCell ref="K14:K15"/>
    <mergeCell ref="A10:L10"/>
    <mergeCell ref="A11:L11"/>
    <mergeCell ref="A13:D13"/>
    <mergeCell ref="A14:A17"/>
    <mergeCell ref="B14:B17"/>
    <mergeCell ref="C14:C17"/>
    <mergeCell ref="D14:D17"/>
    <mergeCell ref="E14:F15"/>
    <mergeCell ref="H14:I14"/>
    <mergeCell ref="L14:L17"/>
    <mergeCell ref="A4:L4"/>
    <mergeCell ref="A5:L5"/>
    <mergeCell ref="A6:L6"/>
    <mergeCell ref="A7:L7"/>
    <mergeCell ref="A8:L8"/>
    <mergeCell ref="A9:L9"/>
  </mergeCells>
  <printOptions horizontalCentered="1"/>
  <pageMargins left="0" right="0" top="0.39375" bottom="0.39375" header="0.5118055555555555" footer="0.5118055555555555"/>
  <pageSetup fitToHeight="1" fitToWidth="1"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ESTELA FERNANDA PEREIRA</cp:lastModifiedBy>
  <dcterms:modified xsi:type="dcterms:W3CDTF">2023-02-14T21:48:54Z</dcterms:modified>
  <cp:category/>
  <cp:version/>
  <cp:contentType/>
  <cp:contentStatus/>
</cp:coreProperties>
</file>